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3.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4.xml" ContentType="application/vnd.openxmlformats-officedocument.drawing+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drawings/drawing5.xml" ContentType="application/vnd.openxmlformats-officedocument.drawing+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drawings/drawing6.xml" ContentType="application/vnd.openxmlformats-officedocument.drawing+xml"/>
  <Override PartName="/xl/ctrlProps/ctrlProp139.xml" ContentType="application/vnd.ms-excel.controlproperties+xml"/>
  <Override PartName="/xl/ctrlProps/ctrlProp140.xml" ContentType="application/vnd.ms-excel.controlproperties+xml"/>
  <Override PartName="/xl/drawings/drawing7.xml" ContentType="application/vnd.openxmlformats-officedocument.drawing+xml"/>
  <Override PartName="/xl/ctrlProps/ctrlProp141.xml" ContentType="application/vnd.ms-excel.controlproperties+xml"/>
  <Override PartName="/xl/drawings/drawing8.xml" ContentType="application/vnd.openxmlformats-officedocument.drawing+xml"/>
  <Override PartName="/xl/activeX/activeX1.xml" ContentType="application/vnd.ms-office.activeX+xml"/>
  <Override PartName="/xl/activeX/activeX1.bin" ContentType="application/vnd.ms-office.activeX"/>
  <Override PartName="/xl/drawings/drawing9.xml" ContentType="application/vnd.openxmlformats-officedocument.drawing+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drawings/drawing10.xml" ContentType="application/vnd.openxmlformats-officedocument.drawing+xml"/>
  <Override PartName="/xl/activeX/activeX4.xml" ContentType="application/vnd.ms-office.activeX+xml"/>
  <Override PartName="/xl/activeX/activeX4.bin" ContentType="application/vnd.ms-office.activeX"/>
  <Override PartName="/xl/drawings/drawing11.xml" ContentType="application/vnd.openxmlformats-officedocument.drawing+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drawings/drawing12.xml" ContentType="application/vnd.openxmlformats-officedocument.drawing+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showInkAnnotation="0" codeName="ThisWorkbook"/>
  <mc:AlternateContent xmlns:mc="http://schemas.openxmlformats.org/markup-compatibility/2006">
    <mc:Choice Requires="x15">
      <x15ac:absPath xmlns:x15ac="http://schemas.microsoft.com/office/spreadsheetml/2010/11/ac" url="C:\Users\Ridyl\OneDrive\Desktop\safe-Harbour 2022\"/>
    </mc:Choice>
  </mc:AlternateContent>
  <xr:revisionPtr revIDLastSave="0" documentId="8_{B23D434F-5C32-42BC-927D-E0370FF36CDB}" xr6:coauthVersionLast="47" xr6:coauthVersionMax="47" xr10:uidLastSave="{00000000-0000-0000-0000-000000000000}"/>
  <bookViews>
    <workbookView xWindow="-120" yWindow="-120" windowWidth="29040" windowHeight="15840" tabRatio="712" firstSheet="1" activeTab="1" xr2:uid="{00000000-000D-0000-FFFF-FFFF00000000}"/>
  </bookViews>
  <sheets>
    <sheet name="Settings &amp; Support" sheetId="16" r:id="rId1"/>
    <sheet name="Start" sheetId="1" r:id="rId2"/>
    <sheet name="Income" sheetId="2" r:id="rId3"/>
    <sheet name="Outgoings - Fixed" sheetId="10" r:id="rId4"/>
    <sheet name="Outgoings - Flexible" sheetId="11" r:id="rId5"/>
    <sheet name="Savings" sheetId="4" r:id="rId6"/>
    <sheet name="Debt Admin Fee" sheetId="17" r:id="rId7"/>
    <sheet name="Notes(2)" sheetId="13" state="hidden" r:id="rId8"/>
    <sheet name="Debts" sheetId="12" r:id="rId9"/>
    <sheet name="Notes" sheetId="18" r:id="rId10"/>
    <sheet name="SFS v2.1.0" sheetId="6" r:id="rId11"/>
    <sheet name="Detailed Statement v2.1.0" sheetId="15" r:id="rId12"/>
    <sheet name="Conversions" sheetId="14" state="hidden" r:id="rId13"/>
    <sheet name="Spending Guidelines" sheetId="8" r:id="rId14"/>
    <sheet name="Lookup" sheetId="9" state="hidden" r:id="rId15"/>
  </sheets>
  <definedNames>
    <definedName name="Data">#REF!</definedName>
    <definedName name="_xlnm.Print_Area" localSheetId="11">'Detailed Statement v2.1.0'!$A$1:$AG$693</definedName>
    <definedName name="_xlnm.Print_Area" localSheetId="7">'Notes(2)'!$A$2:$E$247</definedName>
    <definedName name="_xlnm.Print_Area" localSheetId="0">'Settings &amp; Support'!$A$1:$K$187</definedName>
    <definedName name="_xlnm.Print_Area" localSheetId="10">'SFS v2.1.0'!$A$1:$AH$541</definedName>
    <definedName name="_xlnm.Print_Area" localSheetId="1">Start!$A$1:$Q$35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4" l="1"/>
  <c r="H12" i="8"/>
  <c r="F90" i="14"/>
  <c r="Q42" i="6" l="1"/>
  <c r="Q31" i="6"/>
  <c r="B206" i="6"/>
  <c r="B539" i="6" l="1"/>
  <c r="B540" i="6"/>
  <c r="G167" i="14" l="1"/>
  <c r="H167" i="14" s="1"/>
  <c r="N79" i="6" s="1"/>
  <c r="F167" i="14"/>
  <c r="G168" i="14"/>
  <c r="H168" i="14" s="1"/>
  <c r="N80" i="6" s="1"/>
  <c r="N220" i="15" s="1"/>
  <c r="F168" i="14"/>
  <c r="G169" i="14"/>
  <c r="F169" i="14"/>
  <c r="G170" i="14"/>
  <c r="F170" i="14"/>
  <c r="G171" i="14"/>
  <c r="H171" i="14" s="1"/>
  <c r="N83" i="6" s="1"/>
  <c r="N223" i="15" s="1"/>
  <c r="F171" i="14"/>
  <c r="G172" i="14"/>
  <c r="F172" i="14"/>
  <c r="G173" i="14"/>
  <c r="F173" i="14"/>
  <c r="H173" i="14" s="1"/>
  <c r="N85" i="6" s="1"/>
  <c r="N225" i="15" s="1"/>
  <c r="G174" i="14"/>
  <c r="F174" i="14"/>
  <c r="G175" i="14"/>
  <c r="H175" i="14" s="1"/>
  <c r="N87" i="6" s="1"/>
  <c r="N227" i="15" s="1"/>
  <c r="F175" i="14"/>
  <c r="G176" i="14"/>
  <c r="H176" i="14" s="1"/>
  <c r="N88" i="6" s="1"/>
  <c r="N228" i="15" s="1"/>
  <c r="F176" i="14"/>
  <c r="G177" i="14"/>
  <c r="F177" i="14"/>
  <c r="G178" i="14"/>
  <c r="F178" i="14"/>
  <c r="G179" i="14"/>
  <c r="F179" i="14"/>
  <c r="G180" i="14"/>
  <c r="H180" i="14" s="1"/>
  <c r="N92" i="6" s="1"/>
  <c r="N232" i="15" s="1"/>
  <c r="F180" i="14"/>
  <c r="G181" i="14"/>
  <c r="F181" i="14"/>
  <c r="G182" i="14"/>
  <c r="F182" i="14"/>
  <c r="G183" i="14"/>
  <c r="F183" i="14"/>
  <c r="G184" i="14"/>
  <c r="F184" i="14"/>
  <c r="H184" i="14"/>
  <c r="N96" i="6" s="1"/>
  <c r="N236" i="15" s="1"/>
  <c r="G185" i="14"/>
  <c r="F185" i="14"/>
  <c r="G186" i="14"/>
  <c r="F186" i="14"/>
  <c r="G187" i="14"/>
  <c r="F187" i="14"/>
  <c r="G188" i="14"/>
  <c r="F188" i="14"/>
  <c r="G189" i="14"/>
  <c r="F189" i="14"/>
  <c r="H189" i="14" s="1"/>
  <c r="N101" i="6" s="1"/>
  <c r="N241" i="15" s="1"/>
  <c r="G190" i="14"/>
  <c r="F190" i="14"/>
  <c r="G191" i="14"/>
  <c r="F191" i="14"/>
  <c r="G192" i="14"/>
  <c r="F192" i="14"/>
  <c r="G193" i="14"/>
  <c r="H193" i="14" s="1"/>
  <c r="N105" i="6" s="1"/>
  <c r="N245" i="15" s="1"/>
  <c r="F193" i="14"/>
  <c r="G194" i="14"/>
  <c r="F194" i="14"/>
  <c r="G195" i="14"/>
  <c r="F195" i="14"/>
  <c r="G196" i="14"/>
  <c r="F196" i="14"/>
  <c r="G197" i="14"/>
  <c r="F197" i="14"/>
  <c r="G198" i="14"/>
  <c r="F198" i="14"/>
  <c r="G199" i="14"/>
  <c r="F199" i="14"/>
  <c r="G200" i="14"/>
  <c r="F200" i="14"/>
  <c r="H200" i="14"/>
  <c r="N112" i="6" s="1"/>
  <c r="G201" i="14"/>
  <c r="H201" i="14" s="1"/>
  <c r="N113" i="6" s="1"/>
  <c r="F201" i="14"/>
  <c r="G202" i="14"/>
  <c r="H202" i="14" s="1"/>
  <c r="N114" i="6" s="1"/>
  <c r="F202" i="14"/>
  <c r="G203" i="14"/>
  <c r="F203" i="14"/>
  <c r="G204" i="14"/>
  <c r="F204" i="14"/>
  <c r="G205" i="14"/>
  <c r="F205" i="14"/>
  <c r="G206" i="14"/>
  <c r="F206" i="14"/>
  <c r="G207" i="14"/>
  <c r="F207" i="14"/>
  <c r="G208" i="14"/>
  <c r="F208" i="14"/>
  <c r="G209" i="14"/>
  <c r="H209" i="14" s="1"/>
  <c r="N121" i="6" s="1"/>
  <c r="F209" i="14"/>
  <c r="G210" i="14"/>
  <c r="F210" i="14"/>
  <c r="I268" i="14"/>
  <c r="C268" i="14"/>
  <c r="E380" i="14"/>
  <c r="E381" i="14"/>
  <c r="J268" i="14"/>
  <c r="E268" i="14"/>
  <c r="E269" i="14"/>
  <c r="E270" i="14"/>
  <c r="E271" i="14"/>
  <c r="E272" i="14"/>
  <c r="E273" i="14"/>
  <c r="E274" i="14"/>
  <c r="E275" i="14"/>
  <c r="E276" i="14"/>
  <c r="E277" i="14"/>
  <c r="E278" i="14"/>
  <c r="E279" i="14"/>
  <c r="E280" i="14"/>
  <c r="E281" i="14"/>
  <c r="E282" i="14"/>
  <c r="E283" i="14"/>
  <c r="E284" i="14"/>
  <c r="E285" i="14"/>
  <c r="E286" i="14"/>
  <c r="E287" i="14"/>
  <c r="E288" i="14"/>
  <c r="E289" i="14"/>
  <c r="E290" i="14"/>
  <c r="E291" i="14"/>
  <c r="E292" i="14"/>
  <c r="E293" i="14"/>
  <c r="E294" i="14"/>
  <c r="E295" i="14"/>
  <c r="E296" i="14"/>
  <c r="E297" i="14"/>
  <c r="E298" i="14"/>
  <c r="E378" i="14" s="1"/>
  <c r="E299" i="14"/>
  <c r="E300" i="14"/>
  <c r="E301" i="14"/>
  <c r="E302" i="14"/>
  <c r="E303" i="14"/>
  <c r="E304" i="14"/>
  <c r="E305" i="14"/>
  <c r="E306" i="14"/>
  <c r="E307" i="14"/>
  <c r="E308" i="14"/>
  <c r="E309" i="14"/>
  <c r="E310" i="14"/>
  <c r="E311" i="14"/>
  <c r="E312" i="14"/>
  <c r="E313" i="14"/>
  <c r="E314" i="14"/>
  <c r="E315" i="14"/>
  <c r="E316" i="14"/>
  <c r="E317" i="14"/>
  <c r="E318" i="14"/>
  <c r="E319" i="14"/>
  <c r="E320" i="14"/>
  <c r="E321" i="14"/>
  <c r="E322" i="14"/>
  <c r="E323" i="14"/>
  <c r="E324" i="14"/>
  <c r="E325" i="14"/>
  <c r="E326" i="14"/>
  <c r="E327" i="14"/>
  <c r="E328" i="14"/>
  <c r="E329" i="14"/>
  <c r="E330" i="14"/>
  <c r="E331" i="14"/>
  <c r="E332" i="14"/>
  <c r="E333" i="14"/>
  <c r="E334" i="14"/>
  <c r="E335" i="14"/>
  <c r="E336" i="14"/>
  <c r="E337" i="14"/>
  <c r="E338" i="14"/>
  <c r="E339" i="14"/>
  <c r="E340" i="14"/>
  <c r="E341" i="14"/>
  <c r="E342" i="14"/>
  <c r="E343" i="14"/>
  <c r="E344" i="14"/>
  <c r="E345" i="14"/>
  <c r="E346" i="14"/>
  <c r="E347" i="14"/>
  <c r="E348" i="14"/>
  <c r="E349" i="14"/>
  <c r="E350" i="14"/>
  <c r="E351" i="14"/>
  <c r="E352" i="14"/>
  <c r="E353" i="14"/>
  <c r="E354" i="14"/>
  <c r="E355" i="14"/>
  <c r="E356" i="14"/>
  <c r="E357" i="14"/>
  <c r="E358" i="14"/>
  <c r="E359" i="14"/>
  <c r="E360" i="14"/>
  <c r="E361" i="14"/>
  <c r="E362" i="14"/>
  <c r="E363" i="14"/>
  <c r="I269" i="14"/>
  <c r="I270" i="14"/>
  <c r="I271" i="14"/>
  <c r="I272" i="14"/>
  <c r="I273" i="14"/>
  <c r="I274" i="14"/>
  <c r="I275" i="14"/>
  <c r="I365" i="14" s="1"/>
  <c r="I276" i="14"/>
  <c r="I277" i="14"/>
  <c r="I278" i="14"/>
  <c r="I279" i="14"/>
  <c r="I280" i="14"/>
  <c r="I281" i="14"/>
  <c r="I282" i="14"/>
  <c r="I283" i="14"/>
  <c r="I284" i="14"/>
  <c r="I285" i="14"/>
  <c r="I286" i="14"/>
  <c r="I287" i="14"/>
  <c r="I288" i="14"/>
  <c r="I289" i="14"/>
  <c r="I290" i="14"/>
  <c r="I291" i="14"/>
  <c r="I292" i="14"/>
  <c r="I293" i="14"/>
  <c r="I294" i="14"/>
  <c r="I295" i="14"/>
  <c r="I296" i="14"/>
  <c r="I297" i="14"/>
  <c r="I298" i="14"/>
  <c r="I299" i="14"/>
  <c r="I300" i="14"/>
  <c r="I301" i="14"/>
  <c r="I302" i="14"/>
  <c r="I303" i="14"/>
  <c r="I304" i="14"/>
  <c r="I305" i="14"/>
  <c r="I306" i="14"/>
  <c r="I307" i="14"/>
  <c r="I308" i="14"/>
  <c r="I309" i="14"/>
  <c r="I310" i="14"/>
  <c r="I311" i="14"/>
  <c r="I312" i="14"/>
  <c r="I313" i="14"/>
  <c r="I314" i="14"/>
  <c r="I315" i="14"/>
  <c r="I316" i="14"/>
  <c r="I317" i="14"/>
  <c r="I318" i="14"/>
  <c r="I319" i="14"/>
  <c r="I320" i="14"/>
  <c r="I321" i="14"/>
  <c r="I322" i="14"/>
  <c r="I323" i="14"/>
  <c r="I324" i="14"/>
  <c r="I325" i="14"/>
  <c r="I326" i="14"/>
  <c r="I327" i="14"/>
  <c r="I328" i="14"/>
  <c r="I329" i="14"/>
  <c r="I330" i="14"/>
  <c r="I331" i="14"/>
  <c r="I332" i="14"/>
  <c r="I333" i="14"/>
  <c r="I334" i="14"/>
  <c r="I335" i="14"/>
  <c r="I336" i="14"/>
  <c r="I337" i="14"/>
  <c r="I338" i="14"/>
  <c r="I339" i="14"/>
  <c r="I340" i="14"/>
  <c r="I341" i="14"/>
  <c r="I342" i="14"/>
  <c r="I343" i="14"/>
  <c r="I344" i="14"/>
  <c r="I345" i="14"/>
  <c r="I346" i="14"/>
  <c r="I347" i="14"/>
  <c r="I348" i="14"/>
  <c r="I349" i="14"/>
  <c r="I350" i="14"/>
  <c r="I351" i="14"/>
  <c r="I352" i="14"/>
  <c r="I353" i="14"/>
  <c r="I354" i="14"/>
  <c r="I355" i="14"/>
  <c r="I356" i="14"/>
  <c r="I357" i="14"/>
  <c r="I358" i="14"/>
  <c r="I359" i="14"/>
  <c r="I360" i="14"/>
  <c r="I361" i="14"/>
  <c r="I362" i="14"/>
  <c r="I363" i="14"/>
  <c r="G10" i="14"/>
  <c r="H10" i="14" s="1"/>
  <c r="F10" i="14"/>
  <c r="G11" i="14"/>
  <c r="F11" i="14"/>
  <c r="G12" i="14"/>
  <c r="F12" i="14"/>
  <c r="G17" i="14"/>
  <c r="F17" i="14"/>
  <c r="G18" i="14"/>
  <c r="F18" i="14"/>
  <c r="G19" i="14"/>
  <c r="H19" i="14" s="1"/>
  <c r="F19" i="14"/>
  <c r="G20" i="14"/>
  <c r="F20" i="14"/>
  <c r="G21" i="14"/>
  <c r="F21" i="14"/>
  <c r="G22" i="14"/>
  <c r="F22" i="14"/>
  <c r="G23" i="14"/>
  <c r="F23" i="14"/>
  <c r="G24" i="14"/>
  <c r="F24" i="14"/>
  <c r="G25" i="14"/>
  <c r="F25" i="14"/>
  <c r="G26" i="14"/>
  <c r="H26" i="14" s="1"/>
  <c r="F26" i="14"/>
  <c r="G27" i="14"/>
  <c r="F27" i="14"/>
  <c r="G28" i="14"/>
  <c r="F28" i="14"/>
  <c r="G29" i="14"/>
  <c r="F29" i="14"/>
  <c r="G33" i="14"/>
  <c r="F33" i="14"/>
  <c r="H33" i="14"/>
  <c r="G34" i="14"/>
  <c r="F34" i="14"/>
  <c r="G35" i="14"/>
  <c r="F35" i="14"/>
  <c r="G36" i="14"/>
  <c r="F36" i="14"/>
  <c r="G41" i="14"/>
  <c r="F41" i="14"/>
  <c r="H41" i="14" s="1"/>
  <c r="G42" i="14"/>
  <c r="F42" i="14"/>
  <c r="H42" i="14" s="1"/>
  <c r="M74" i="15" s="1"/>
  <c r="G43" i="14"/>
  <c r="F43" i="14"/>
  <c r="G44" i="14"/>
  <c r="F44" i="14"/>
  <c r="G45" i="14"/>
  <c r="F45" i="14"/>
  <c r="G123" i="14"/>
  <c r="F123" i="14"/>
  <c r="G124" i="14"/>
  <c r="F124" i="14"/>
  <c r="G125" i="14"/>
  <c r="F125" i="14"/>
  <c r="G126" i="14"/>
  <c r="F126" i="14"/>
  <c r="G116" i="14"/>
  <c r="F116" i="14"/>
  <c r="G117" i="14"/>
  <c r="F117" i="14"/>
  <c r="H117" i="14" s="1"/>
  <c r="G118" i="14"/>
  <c r="F118" i="14"/>
  <c r="G119" i="14"/>
  <c r="F119" i="14"/>
  <c r="G107" i="14"/>
  <c r="F107" i="14"/>
  <c r="G108" i="14"/>
  <c r="F108" i="14"/>
  <c r="G109" i="14"/>
  <c r="F109" i="14"/>
  <c r="G110" i="14"/>
  <c r="F110" i="14"/>
  <c r="G111" i="14"/>
  <c r="F111" i="14"/>
  <c r="G112" i="14"/>
  <c r="F112" i="14"/>
  <c r="G100" i="14"/>
  <c r="F100" i="14"/>
  <c r="G101" i="14"/>
  <c r="F101" i="14"/>
  <c r="G102" i="14"/>
  <c r="F102" i="14"/>
  <c r="G88" i="14"/>
  <c r="F88" i="14"/>
  <c r="H88" i="14" s="1"/>
  <c r="M125" i="15" s="1"/>
  <c r="G89" i="14"/>
  <c r="F89" i="14"/>
  <c r="G90" i="14"/>
  <c r="G91" i="14"/>
  <c r="F91" i="14"/>
  <c r="G92" i="14"/>
  <c r="F92" i="14"/>
  <c r="G93" i="14"/>
  <c r="F93" i="14"/>
  <c r="G94" i="14"/>
  <c r="F94" i="14"/>
  <c r="G95" i="14"/>
  <c r="F95" i="14"/>
  <c r="G78" i="14"/>
  <c r="F78" i="14"/>
  <c r="H78" i="14" s="1"/>
  <c r="M116" i="15" s="1"/>
  <c r="G79" i="14"/>
  <c r="F79" i="14"/>
  <c r="G80" i="14"/>
  <c r="F80" i="14"/>
  <c r="G81" i="14"/>
  <c r="F81" i="14"/>
  <c r="G82" i="14"/>
  <c r="F82" i="14"/>
  <c r="G83" i="14"/>
  <c r="F83" i="14"/>
  <c r="G72" i="14"/>
  <c r="F72" i="14"/>
  <c r="G73" i="14"/>
  <c r="F73" i="14"/>
  <c r="G64" i="14"/>
  <c r="F64" i="14"/>
  <c r="G65" i="14"/>
  <c r="F65" i="14"/>
  <c r="G66" i="14"/>
  <c r="F66" i="14"/>
  <c r="H66" i="14" s="1"/>
  <c r="G67" i="14"/>
  <c r="F67" i="14"/>
  <c r="G52" i="14"/>
  <c r="F52" i="14"/>
  <c r="G53" i="14"/>
  <c r="F53" i="14"/>
  <c r="G54" i="14"/>
  <c r="F54" i="14"/>
  <c r="G55" i="14"/>
  <c r="F55" i="14"/>
  <c r="G56" i="14"/>
  <c r="F56" i="14"/>
  <c r="G57" i="14"/>
  <c r="F57" i="14"/>
  <c r="G58" i="14"/>
  <c r="F58" i="14"/>
  <c r="G59" i="14"/>
  <c r="F59" i="14"/>
  <c r="G60" i="14"/>
  <c r="F60" i="14"/>
  <c r="G157" i="14"/>
  <c r="F157" i="14"/>
  <c r="G158" i="14"/>
  <c r="F158" i="14"/>
  <c r="H158" i="14" s="1"/>
  <c r="G159" i="14"/>
  <c r="F159" i="14"/>
  <c r="G160" i="14"/>
  <c r="F160" i="14"/>
  <c r="G144" i="14"/>
  <c r="F144" i="14"/>
  <c r="G145" i="14"/>
  <c r="F145" i="14"/>
  <c r="G146" i="14"/>
  <c r="F146" i="14"/>
  <c r="G147" i="14"/>
  <c r="F147" i="14"/>
  <c r="G148" i="14"/>
  <c r="F148" i="14"/>
  <c r="G149" i="14"/>
  <c r="F149" i="14"/>
  <c r="G150" i="14"/>
  <c r="F150" i="14"/>
  <c r="G151" i="14"/>
  <c r="F151" i="14"/>
  <c r="G152" i="14"/>
  <c r="F152" i="14"/>
  <c r="G133" i="14"/>
  <c r="F133" i="14"/>
  <c r="G134" i="14"/>
  <c r="F134" i="14"/>
  <c r="H134" i="14" s="1"/>
  <c r="M170" i="15" s="1"/>
  <c r="G135" i="14"/>
  <c r="F135" i="14"/>
  <c r="G136" i="14"/>
  <c r="F136" i="14"/>
  <c r="G137" i="14"/>
  <c r="F137" i="14"/>
  <c r="G138" i="14"/>
  <c r="F138" i="14"/>
  <c r="H138" i="14" s="1"/>
  <c r="M174" i="15" s="1"/>
  <c r="G139" i="14"/>
  <c r="F139" i="14"/>
  <c r="H139" i="14" s="1"/>
  <c r="M175" i="15" s="1"/>
  <c r="F370" i="14"/>
  <c r="E370" i="14"/>
  <c r="G211" i="14"/>
  <c r="F211" i="14"/>
  <c r="G212" i="14"/>
  <c r="F212" i="14"/>
  <c r="G213" i="14"/>
  <c r="F213" i="14"/>
  <c r="G214" i="14"/>
  <c r="F214" i="14"/>
  <c r="G215" i="14"/>
  <c r="F215" i="14"/>
  <c r="H215" i="14"/>
  <c r="N149" i="6" s="1"/>
  <c r="N287" i="15" s="1"/>
  <c r="G216" i="14"/>
  <c r="F216" i="14"/>
  <c r="H216" i="14" s="1"/>
  <c r="G217" i="14"/>
  <c r="F217" i="14"/>
  <c r="G218" i="14"/>
  <c r="F218" i="14"/>
  <c r="G219" i="14"/>
  <c r="F219" i="14"/>
  <c r="G220" i="14"/>
  <c r="F220" i="14"/>
  <c r="G221" i="14"/>
  <c r="F221" i="14"/>
  <c r="G222" i="14"/>
  <c r="F222" i="14"/>
  <c r="G223" i="14"/>
  <c r="F223" i="14"/>
  <c r="G224" i="14"/>
  <c r="F224" i="14"/>
  <c r="G225" i="14"/>
  <c r="F225" i="14"/>
  <c r="G226" i="14"/>
  <c r="F226" i="14"/>
  <c r="G227" i="14"/>
  <c r="F227" i="14"/>
  <c r="G228" i="14"/>
  <c r="F228" i="14"/>
  <c r="G229" i="14"/>
  <c r="F229" i="14"/>
  <c r="G230" i="14"/>
  <c r="F230" i="14"/>
  <c r="G231" i="14"/>
  <c r="F231" i="14"/>
  <c r="G232" i="14"/>
  <c r="F232" i="14"/>
  <c r="G233" i="14"/>
  <c r="F233" i="14"/>
  <c r="G234" i="14"/>
  <c r="F234" i="14"/>
  <c r="G235" i="14"/>
  <c r="F235" i="14"/>
  <c r="G236" i="14"/>
  <c r="F236" i="14"/>
  <c r="G237" i="14"/>
  <c r="F237" i="14"/>
  <c r="G238" i="14"/>
  <c r="F238" i="14"/>
  <c r="G239" i="14"/>
  <c r="F239" i="14"/>
  <c r="G240" i="14"/>
  <c r="F240" i="14"/>
  <c r="G241" i="14"/>
  <c r="F241" i="14"/>
  <c r="G242" i="14"/>
  <c r="F242" i="14"/>
  <c r="G243" i="14"/>
  <c r="F243" i="14"/>
  <c r="H243" i="14" s="1"/>
  <c r="G244" i="14"/>
  <c r="F244" i="14"/>
  <c r="G245" i="14"/>
  <c r="F245" i="14"/>
  <c r="G246" i="14"/>
  <c r="F246" i="14"/>
  <c r="G247" i="14"/>
  <c r="F247" i="14"/>
  <c r="G248" i="14"/>
  <c r="F248" i="14"/>
  <c r="G249" i="14"/>
  <c r="F249" i="14"/>
  <c r="G250" i="14"/>
  <c r="F250" i="14"/>
  <c r="G251" i="14"/>
  <c r="F251" i="14"/>
  <c r="G252" i="14"/>
  <c r="F252" i="14"/>
  <c r="G253" i="14"/>
  <c r="F253" i="14"/>
  <c r="G254" i="14"/>
  <c r="F254" i="14"/>
  <c r="G255" i="14"/>
  <c r="F255" i="14"/>
  <c r="G256" i="14"/>
  <c r="F256" i="14"/>
  <c r="G257" i="14"/>
  <c r="F257" i="14"/>
  <c r="G258" i="14"/>
  <c r="F258" i="14"/>
  <c r="G259" i="14"/>
  <c r="F259" i="14"/>
  <c r="G260" i="14"/>
  <c r="F260" i="14"/>
  <c r="G261" i="14"/>
  <c r="F261" i="14"/>
  <c r="G262" i="14"/>
  <c r="F262" i="14"/>
  <c r="E375" i="14"/>
  <c r="F209" i="12" s="1"/>
  <c r="C269" i="14"/>
  <c r="J269" i="14"/>
  <c r="C270" i="14"/>
  <c r="J270" i="14"/>
  <c r="AB81" i="6" s="1"/>
  <c r="C271" i="14"/>
  <c r="J271" i="14"/>
  <c r="C272" i="14"/>
  <c r="J272" i="14"/>
  <c r="AB223" i="15" s="1"/>
  <c r="C273" i="14"/>
  <c r="J273" i="14"/>
  <c r="C274" i="14"/>
  <c r="J274" i="14"/>
  <c r="AB85" i="6" s="1"/>
  <c r="C275" i="14"/>
  <c r="J275" i="14"/>
  <c r="C276" i="14"/>
  <c r="J276" i="14"/>
  <c r="AB87" i="6" s="1"/>
  <c r="C277" i="14"/>
  <c r="J277" i="14"/>
  <c r="C278" i="14"/>
  <c r="J278" i="14"/>
  <c r="AB89" i="6" s="1"/>
  <c r="C279" i="14"/>
  <c r="J279" i="14"/>
  <c r="C280" i="14"/>
  <c r="J280" i="14"/>
  <c r="AB91" i="6" s="1"/>
  <c r="C281" i="14"/>
  <c r="J281" i="14"/>
  <c r="C282" i="14"/>
  <c r="J282" i="14"/>
  <c r="AB233" i="15" s="1"/>
  <c r="C283" i="14"/>
  <c r="J283" i="14"/>
  <c r="C284" i="14"/>
  <c r="J284" i="14"/>
  <c r="AB95" i="6" s="1"/>
  <c r="C285" i="14"/>
  <c r="J285" i="14"/>
  <c r="C286" i="14"/>
  <c r="J286" i="14"/>
  <c r="AB237" i="15" s="1"/>
  <c r="C287" i="14"/>
  <c r="J287" i="14"/>
  <c r="C288" i="14"/>
  <c r="J288" i="14"/>
  <c r="AB99" i="6" s="1"/>
  <c r="C289" i="14"/>
  <c r="J289" i="14"/>
  <c r="C290" i="14"/>
  <c r="J290" i="14"/>
  <c r="AB101" i="6" s="1"/>
  <c r="C291" i="14"/>
  <c r="J291" i="14"/>
  <c r="C292" i="14"/>
  <c r="J292" i="14"/>
  <c r="AB103" i="6" s="1"/>
  <c r="C293" i="14"/>
  <c r="J293" i="14"/>
  <c r="C294" i="14"/>
  <c r="Y245" i="15" s="1"/>
  <c r="J294" i="14"/>
  <c r="AB105" i="6" s="1"/>
  <c r="C295" i="14"/>
  <c r="J295" i="14"/>
  <c r="C296" i="14"/>
  <c r="J296" i="14"/>
  <c r="AB107" i="6" s="1"/>
  <c r="C297" i="14"/>
  <c r="J297" i="14"/>
  <c r="C298" i="14"/>
  <c r="J298" i="14"/>
  <c r="AB109" i="6" s="1"/>
  <c r="C299" i="14"/>
  <c r="J299" i="14"/>
  <c r="C300" i="14"/>
  <c r="J300" i="14"/>
  <c r="AB111" i="6" s="1"/>
  <c r="C301" i="14"/>
  <c r="J301" i="14"/>
  <c r="C302" i="14"/>
  <c r="J302" i="14"/>
  <c r="AB113" i="6" s="1"/>
  <c r="C303" i="14"/>
  <c r="J303" i="14"/>
  <c r="C304" i="14"/>
  <c r="Y115" i="6" s="1"/>
  <c r="J304" i="14"/>
  <c r="AB255" i="15" s="1"/>
  <c r="C305" i="14"/>
  <c r="J305" i="14"/>
  <c r="C306" i="14"/>
  <c r="Y117" i="6" s="1"/>
  <c r="J306" i="14"/>
  <c r="C307" i="14"/>
  <c r="Y118" i="6" s="1"/>
  <c r="J307" i="14"/>
  <c r="C308" i="14"/>
  <c r="J308" i="14"/>
  <c r="C309" i="14"/>
  <c r="J309" i="14"/>
  <c r="C310" i="14"/>
  <c r="Y121" i="6" s="1"/>
  <c r="J310" i="14"/>
  <c r="C311" i="14"/>
  <c r="J311" i="14"/>
  <c r="C312" i="14"/>
  <c r="J312" i="14"/>
  <c r="C313" i="14"/>
  <c r="J313" i="14"/>
  <c r="C314" i="14"/>
  <c r="Y147" i="6" s="1"/>
  <c r="Y285" i="15" s="1"/>
  <c r="J314" i="14"/>
  <c r="C315" i="14"/>
  <c r="Y148" i="6" s="1"/>
  <c r="Y286" i="15" s="1"/>
  <c r="J315" i="14"/>
  <c r="C316" i="14"/>
  <c r="Y149" i="6" s="1"/>
  <c r="Y287" i="15" s="1"/>
  <c r="J316" i="14"/>
  <c r="C317" i="14"/>
  <c r="J317" i="14"/>
  <c r="C318" i="14"/>
  <c r="Y151" i="6" s="1"/>
  <c r="Y289" i="15" s="1"/>
  <c r="J318" i="14"/>
  <c r="C319" i="14"/>
  <c r="J319" i="14"/>
  <c r="C320" i="14"/>
  <c r="Y153" i="6" s="1"/>
  <c r="Y291" i="15" s="1"/>
  <c r="J320" i="14"/>
  <c r="C321" i="14"/>
  <c r="J321" i="14"/>
  <c r="C322" i="14"/>
  <c r="Y155" i="6" s="1"/>
  <c r="Y293" i="15" s="1"/>
  <c r="J322" i="14"/>
  <c r="C323" i="14"/>
  <c r="J323" i="14"/>
  <c r="C324" i="14"/>
  <c r="Y157" i="6" s="1"/>
  <c r="Y295" i="15" s="1"/>
  <c r="J324" i="14"/>
  <c r="C325" i="14"/>
  <c r="Y158" i="6" s="1"/>
  <c r="Y296" i="15" s="1"/>
  <c r="J325" i="14"/>
  <c r="C326" i="14"/>
  <c r="Y159" i="6" s="1"/>
  <c r="Y297" i="15" s="1"/>
  <c r="J326" i="14"/>
  <c r="C327" i="14"/>
  <c r="Y160" i="6" s="1"/>
  <c r="Y298" i="15" s="1"/>
  <c r="J327" i="14"/>
  <c r="C328" i="14"/>
  <c r="Y161" i="6" s="1"/>
  <c r="Y299" i="15" s="1"/>
  <c r="J328" i="14"/>
  <c r="C329" i="14"/>
  <c r="J329" i="14"/>
  <c r="C330" i="14"/>
  <c r="Y163" i="6" s="1"/>
  <c r="Y301" i="15" s="1"/>
  <c r="J330" i="14"/>
  <c r="C331" i="14"/>
  <c r="J331" i="14"/>
  <c r="C332" i="14"/>
  <c r="Y165" i="6" s="1"/>
  <c r="Y303" i="15" s="1"/>
  <c r="J332" i="14"/>
  <c r="C333" i="14"/>
  <c r="Y166" i="6" s="1"/>
  <c r="Y304" i="15" s="1"/>
  <c r="J333" i="14"/>
  <c r="C334" i="14"/>
  <c r="Y167" i="6" s="1"/>
  <c r="Y305" i="15" s="1"/>
  <c r="J334" i="14"/>
  <c r="C335" i="14"/>
  <c r="J335" i="14"/>
  <c r="C336" i="14"/>
  <c r="Y169" i="6" s="1"/>
  <c r="Y307" i="15" s="1"/>
  <c r="J336" i="14"/>
  <c r="C337" i="14"/>
  <c r="J337" i="14"/>
  <c r="C338" i="14"/>
  <c r="Y171" i="6" s="1"/>
  <c r="Y309" i="15" s="1"/>
  <c r="J338" i="14"/>
  <c r="C339" i="14"/>
  <c r="J339" i="14"/>
  <c r="C340" i="14"/>
  <c r="Y173" i="6" s="1"/>
  <c r="Y311" i="15" s="1"/>
  <c r="J340" i="14"/>
  <c r="C341" i="14"/>
  <c r="Y174" i="6" s="1"/>
  <c r="Y312" i="15" s="1"/>
  <c r="J341" i="14"/>
  <c r="C342" i="14"/>
  <c r="Y175" i="6" s="1"/>
  <c r="Y313" i="15" s="1"/>
  <c r="J342" i="14"/>
  <c r="C343" i="14"/>
  <c r="J343" i="14"/>
  <c r="C344" i="14"/>
  <c r="J344" i="14"/>
  <c r="C345" i="14"/>
  <c r="J345" i="14"/>
  <c r="C346" i="14"/>
  <c r="Y179" i="6" s="1"/>
  <c r="Y317" i="15" s="1"/>
  <c r="J346" i="14"/>
  <c r="C347" i="14"/>
  <c r="J347" i="14"/>
  <c r="C348" i="14"/>
  <c r="Y181" i="6" s="1"/>
  <c r="Y319" i="15" s="1"/>
  <c r="J348" i="14"/>
  <c r="C349" i="14"/>
  <c r="J349" i="14"/>
  <c r="C350" i="14"/>
  <c r="Y183" i="6" s="1"/>
  <c r="Y321" i="15" s="1"/>
  <c r="J350" i="14"/>
  <c r="C351" i="14"/>
  <c r="Y184" i="6" s="1"/>
  <c r="Y322" i="15" s="1"/>
  <c r="J351" i="14"/>
  <c r="C352" i="14"/>
  <c r="J352" i="14"/>
  <c r="C353" i="14"/>
  <c r="J353" i="14"/>
  <c r="C354" i="14"/>
  <c r="Y187" i="6" s="1"/>
  <c r="Y325" i="15" s="1"/>
  <c r="J354" i="14"/>
  <c r="C355" i="14"/>
  <c r="J355" i="14"/>
  <c r="C356" i="14"/>
  <c r="Y189" i="6" s="1"/>
  <c r="Y327" i="15" s="1"/>
  <c r="J356" i="14"/>
  <c r="C357" i="14"/>
  <c r="J357" i="14"/>
  <c r="C358" i="14"/>
  <c r="Y191" i="6" s="1"/>
  <c r="Y329" i="15" s="1"/>
  <c r="J358" i="14"/>
  <c r="C359" i="14"/>
  <c r="Y192" i="6" s="1"/>
  <c r="Y330" i="15" s="1"/>
  <c r="J359" i="14"/>
  <c r="C360" i="14"/>
  <c r="Y193" i="6" s="1"/>
  <c r="Y331" i="15" s="1"/>
  <c r="J360" i="14"/>
  <c r="AB256" i="15" s="1"/>
  <c r="C361" i="14"/>
  <c r="J361" i="14"/>
  <c r="C362" i="14"/>
  <c r="Y195" i="6" s="1"/>
  <c r="Y333" i="15" s="1"/>
  <c r="J362" i="14"/>
  <c r="C363" i="14"/>
  <c r="J363" i="14"/>
  <c r="B346" i="15"/>
  <c r="B347" i="15"/>
  <c r="B205" i="6"/>
  <c r="B680" i="15"/>
  <c r="B681" i="15"/>
  <c r="B686" i="15"/>
  <c r="B243" i="15"/>
  <c r="B244" i="15"/>
  <c r="B245" i="15"/>
  <c r="J175" i="6"/>
  <c r="J313" i="15" s="1"/>
  <c r="B102" i="6"/>
  <c r="B103" i="6"/>
  <c r="B104" i="6"/>
  <c r="B105" i="6"/>
  <c r="B106" i="6"/>
  <c r="B107" i="6"/>
  <c r="B108" i="6"/>
  <c r="B109" i="6"/>
  <c r="B110" i="6"/>
  <c r="B111" i="6"/>
  <c r="B112" i="6"/>
  <c r="B113" i="6"/>
  <c r="B114" i="6"/>
  <c r="B115" i="6"/>
  <c r="B116" i="6"/>
  <c r="B117" i="6"/>
  <c r="B118" i="6"/>
  <c r="B119" i="6"/>
  <c r="B120" i="6"/>
  <c r="B121" i="6"/>
  <c r="D47" i="2"/>
  <c r="D55" i="2" s="1"/>
  <c r="D53" i="2"/>
  <c r="E4" i="18"/>
  <c r="B217" i="6"/>
  <c r="B216" i="6"/>
  <c r="B213" i="6"/>
  <c r="B215" i="6"/>
  <c r="B214" i="6"/>
  <c r="B212" i="6"/>
  <c r="B204" i="6"/>
  <c r="A23" i="1"/>
  <c r="B355" i="15"/>
  <c r="B354" i="15"/>
  <c r="I12" i="8"/>
  <c r="O13" i="15"/>
  <c r="K13" i="15"/>
  <c r="K14" i="6"/>
  <c r="B106" i="18"/>
  <c r="C106" i="18"/>
  <c r="B113" i="18"/>
  <c r="C113" i="18"/>
  <c r="B120" i="18"/>
  <c r="C120" i="18"/>
  <c r="B121" i="18"/>
  <c r="C121" i="18"/>
  <c r="B122" i="18"/>
  <c r="C122" i="18"/>
  <c r="B123" i="18"/>
  <c r="C123" i="18"/>
  <c r="B133" i="18"/>
  <c r="C133" i="18"/>
  <c r="B134" i="18"/>
  <c r="C134" i="18"/>
  <c r="B146" i="18"/>
  <c r="C146" i="18"/>
  <c r="B147" i="18"/>
  <c r="C147" i="18"/>
  <c r="C153" i="18"/>
  <c r="B154" i="18"/>
  <c r="C154" i="18"/>
  <c r="B155" i="18"/>
  <c r="C155" i="18"/>
  <c r="B156" i="18"/>
  <c r="C156" i="18"/>
  <c r="B157" i="18"/>
  <c r="C157" i="18"/>
  <c r="B256" i="18"/>
  <c r="C256" i="18"/>
  <c r="B257" i="18"/>
  <c r="C257" i="18"/>
  <c r="B258" i="18"/>
  <c r="C258" i="18"/>
  <c r="B124" i="14"/>
  <c r="P124" i="14" s="1"/>
  <c r="S124" i="14" s="1"/>
  <c r="B125" i="14"/>
  <c r="P125" i="14" s="1"/>
  <c r="B67" i="13" s="1"/>
  <c r="B126" i="14"/>
  <c r="P126" i="14" s="1"/>
  <c r="S126" i="14" s="1"/>
  <c r="Q161" i="15" s="1"/>
  <c r="B123" i="14"/>
  <c r="P123" i="14" s="1"/>
  <c r="B65" i="13" s="1"/>
  <c r="C112" i="14"/>
  <c r="B147" i="15" s="1"/>
  <c r="B112" i="14"/>
  <c r="P112" i="14" s="1"/>
  <c r="Q112" i="14" s="1"/>
  <c r="C62" i="18"/>
  <c r="C63" i="18"/>
  <c r="C68" i="18"/>
  <c r="C69" i="18"/>
  <c r="C78" i="18"/>
  <c r="C79" i="18"/>
  <c r="C90" i="18"/>
  <c r="C91" i="18"/>
  <c r="C97" i="18"/>
  <c r="C98" i="18"/>
  <c r="B62" i="18"/>
  <c r="B63" i="18"/>
  <c r="B68" i="18"/>
  <c r="B69" i="18"/>
  <c r="B78" i="18"/>
  <c r="B79" i="18"/>
  <c r="B90" i="18"/>
  <c r="B91" i="18"/>
  <c r="B97" i="18"/>
  <c r="B98" i="18"/>
  <c r="C24" i="18"/>
  <c r="C31" i="18"/>
  <c r="C32" i="18"/>
  <c r="C40" i="18"/>
  <c r="C41" i="18"/>
  <c r="C42" i="18"/>
  <c r="C43" i="18"/>
  <c r="C55" i="18"/>
  <c r="C7" i="18"/>
  <c r="C8" i="18"/>
  <c r="B24" i="18"/>
  <c r="B31" i="18"/>
  <c r="B32" i="18"/>
  <c r="B40" i="18"/>
  <c r="B41" i="18"/>
  <c r="B42" i="18"/>
  <c r="B43" i="18"/>
  <c r="B55" i="18"/>
  <c r="B8" i="18"/>
  <c r="Q40" i="6"/>
  <c r="Q41" i="6"/>
  <c r="B356" i="15"/>
  <c r="B357" i="15"/>
  <c r="B358" i="15"/>
  <c r="S364" i="14"/>
  <c r="C361" i="18" s="1"/>
  <c r="S263" i="14"/>
  <c r="C255" i="18" s="1"/>
  <c r="S153" i="14"/>
  <c r="C145" i="18" s="1"/>
  <c r="S140" i="14"/>
  <c r="C132" i="18" s="1"/>
  <c r="S120" i="14"/>
  <c r="C112" i="18" s="1"/>
  <c r="S127" i="14"/>
  <c r="C119" i="18" s="1"/>
  <c r="S113" i="14"/>
  <c r="C105" i="18" s="1"/>
  <c r="S103" i="14"/>
  <c r="C96" i="18" s="1"/>
  <c r="S96" i="14"/>
  <c r="C89" i="18" s="1"/>
  <c r="S84" i="14"/>
  <c r="C77" i="18" s="1"/>
  <c r="S74" i="14"/>
  <c r="C67" i="18" s="1"/>
  <c r="S68" i="14"/>
  <c r="C61" i="18" s="1"/>
  <c r="S61" i="14"/>
  <c r="C54" i="18" s="1"/>
  <c r="B362" i="18"/>
  <c r="C362" i="18"/>
  <c r="B363" i="18"/>
  <c r="C363" i="18"/>
  <c r="B364" i="18"/>
  <c r="C364" i="18"/>
  <c r="B365" i="18"/>
  <c r="C365" i="18"/>
  <c r="B366" i="18"/>
  <c r="C366" i="18"/>
  <c r="B367" i="18"/>
  <c r="C367" i="18"/>
  <c r="B368" i="18"/>
  <c r="C368" i="18"/>
  <c r="B369" i="18"/>
  <c r="C369" i="18"/>
  <c r="S46" i="14"/>
  <c r="C39" i="18" s="1"/>
  <c r="S37" i="14"/>
  <c r="C30" i="18" s="1"/>
  <c r="S30" i="14"/>
  <c r="C23" i="18" s="1"/>
  <c r="S13" i="14"/>
  <c r="C6" i="18" s="1"/>
  <c r="B7" i="18"/>
  <c r="S211" i="15"/>
  <c r="B211" i="15"/>
  <c r="M211" i="15"/>
  <c r="B150" i="15"/>
  <c r="J5" i="15"/>
  <c r="J6" i="15"/>
  <c r="X6" i="15"/>
  <c r="J7" i="15"/>
  <c r="X7" i="15"/>
  <c r="J8" i="15"/>
  <c r="X8" i="15"/>
  <c r="J9" i="15"/>
  <c r="X9" i="15"/>
  <c r="J10" i="15"/>
  <c r="X10" i="15"/>
  <c r="J11" i="15"/>
  <c r="X11" i="15"/>
  <c r="J12" i="15"/>
  <c r="X12" i="15"/>
  <c r="J13" i="15"/>
  <c r="N13" i="15"/>
  <c r="X13" i="15"/>
  <c r="J14" i="15"/>
  <c r="X14" i="15"/>
  <c r="J15" i="15"/>
  <c r="X15" i="15"/>
  <c r="L16" i="15"/>
  <c r="L17" i="15"/>
  <c r="B19" i="6"/>
  <c r="B18" i="15" s="1"/>
  <c r="M7" i="6"/>
  <c r="AB5" i="15" s="1"/>
  <c r="J7" i="6"/>
  <c r="Y5" i="15" s="1"/>
  <c r="Q121" i="14"/>
  <c r="C120" i="14"/>
  <c r="B155" i="15"/>
  <c r="C117" i="14"/>
  <c r="B152" i="15" s="1"/>
  <c r="C118" i="14"/>
  <c r="B153" i="15" s="1"/>
  <c r="C119" i="14"/>
  <c r="B154" i="15"/>
  <c r="C116" i="14"/>
  <c r="B151" i="15" s="1"/>
  <c r="B117" i="14"/>
  <c r="P117" i="14" s="1"/>
  <c r="B118" i="14"/>
  <c r="P118" i="14" s="1"/>
  <c r="S118" i="14" s="1"/>
  <c r="C110" i="18" s="1"/>
  <c r="B119" i="14"/>
  <c r="P119" i="14" s="1"/>
  <c r="B116" i="14"/>
  <c r="P116" i="14" s="1"/>
  <c r="Q116" i="14" s="1"/>
  <c r="B115" i="14"/>
  <c r="M152" i="15"/>
  <c r="AB146" i="6"/>
  <c r="AB284" i="15" s="1"/>
  <c r="AB147" i="6"/>
  <c r="AB285" i="15" s="1"/>
  <c r="AB148" i="6"/>
  <c r="AB286" i="15" s="1"/>
  <c r="AB149" i="6"/>
  <c r="AB287" i="15" s="1"/>
  <c r="AB150" i="6"/>
  <c r="AB288" i="15" s="1"/>
  <c r="AB151" i="6"/>
  <c r="AB289" i="15" s="1"/>
  <c r="AB152" i="6"/>
  <c r="AB290" i="15" s="1"/>
  <c r="AB153" i="6"/>
  <c r="AB291" i="15" s="1"/>
  <c r="AB154" i="6"/>
  <c r="AB292" i="15" s="1"/>
  <c r="AB155" i="6"/>
  <c r="AB293" i="15" s="1"/>
  <c r="AB156" i="6"/>
  <c r="AB294" i="15" s="1"/>
  <c r="AB157" i="6"/>
  <c r="AB295" i="15" s="1"/>
  <c r="AB158" i="6"/>
  <c r="AB296" i="15"/>
  <c r="AB159" i="6"/>
  <c r="AB297" i="15" s="1"/>
  <c r="AB160" i="6"/>
  <c r="AB298" i="15" s="1"/>
  <c r="AB161" i="6"/>
  <c r="AB299" i="15" s="1"/>
  <c r="AB162" i="6"/>
  <c r="AB300" i="15" s="1"/>
  <c r="AB163" i="6"/>
  <c r="AB301" i="15" s="1"/>
  <c r="AB164" i="6"/>
  <c r="AB302" i="15" s="1"/>
  <c r="AB165" i="6"/>
  <c r="AB303" i="15" s="1"/>
  <c r="AB166" i="6"/>
  <c r="AB304" i="15"/>
  <c r="AB167" i="6"/>
  <c r="AB305" i="15" s="1"/>
  <c r="AB168" i="6"/>
  <c r="AB306" i="15" s="1"/>
  <c r="AB169" i="6"/>
  <c r="AB307" i="15" s="1"/>
  <c r="AB170" i="6"/>
  <c r="AB308" i="15" s="1"/>
  <c r="AB171" i="6"/>
  <c r="AB309" i="15" s="1"/>
  <c r="AB172" i="6"/>
  <c r="AB310" i="15" s="1"/>
  <c r="AB173" i="6"/>
  <c r="AB311" i="15" s="1"/>
  <c r="AB174" i="6"/>
  <c r="AB312" i="15"/>
  <c r="AB175" i="6"/>
  <c r="AB313" i="15" s="1"/>
  <c r="AB176" i="6"/>
  <c r="AB314" i="15" s="1"/>
  <c r="AB177" i="6"/>
  <c r="AB315" i="15" s="1"/>
  <c r="AB178" i="6"/>
  <c r="AB316" i="15" s="1"/>
  <c r="AB179" i="6"/>
  <c r="AB317" i="15" s="1"/>
  <c r="AB180" i="6"/>
  <c r="AB318" i="15" s="1"/>
  <c r="AB181" i="6"/>
  <c r="AB319" i="15" s="1"/>
  <c r="AB182" i="6"/>
  <c r="AB320" i="15" s="1"/>
  <c r="AB183" i="6"/>
  <c r="AB321" i="15" s="1"/>
  <c r="AB184" i="6"/>
  <c r="AB322" i="15" s="1"/>
  <c r="AB185" i="6"/>
  <c r="AB323" i="15" s="1"/>
  <c r="AB186" i="6"/>
  <c r="AB324" i="15"/>
  <c r="AB187" i="6"/>
  <c r="AB325" i="15" s="1"/>
  <c r="AB188" i="6"/>
  <c r="AB326" i="15" s="1"/>
  <c r="AB189" i="6"/>
  <c r="AB327" i="15" s="1"/>
  <c r="AB190" i="6"/>
  <c r="AB328" i="15"/>
  <c r="AB191" i="6"/>
  <c r="AB329" i="15" s="1"/>
  <c r="AB192" i="6"/>
  <c r="AB330" i="15" s="1"/>
  <c r="AB193" i="6"/>
  <c r="AB331" i="15" s="1"/>
  <c r="AB194" i="6"/>
  <c r="AB332" i="15" s="1"/>
  <c r="AB195" i="6"/>
  <c r="AB333" i="15" s="1"/>
  <c r="AB196" i="6"/>
  <c r="AB334" i="15" s="1"/>
  <c r="AB145" i="6"/>
  <c r="AB283" i="15" s="1"/>
  <c r="R256" i="15"/>
  <c r="R257" i="15"/>
  <c r="R258" i="15"/>
  <c r="R259" i="15"/>
  <c r="R260" i="15"/>
  <c r="R261" i="15"/>
  <c r="R262" i="15"/>
  <c r="R263" i="15"/>
  <c r="R264" i="15"/>
  <c r="R265" i="15"/>
  <c r="R266" i="15"/>
  <c r="R267" i="15"/>
  <c r="R268" i="15"/>
  <c r="R269" i="15"/>
  <c r="R270" i="15"/>
  <c r="B246" i="15"/>
  <c r="B247" i="15"/>
  <c r="B248" i="15"/>
  <c r="B249" i="15"/>
  <c r="B250" i="15"/>
  <c r="B251" i="15"/>
  <c r="B252" i="15"/>
  <c r="B253" i="15"/>
  <c r="B254" i="15"/>
  <c r="B255" i="15"/>
  <c r="B256" i="15"/>
  <c r="B257" i="15"/>
  <c r="B258" i="15"/>
  <c r="B259" i="15"/>
  <c r="B260" i="15"/>
  <c r="B261" i="15"/>
  <c r="B262" i="15"/>
  <c r="B263" i="15"/>
  <c r="B264" i="15"/>
  <c r="B265" i="15"/>
  <c r="B266" i="15"/>
  <c r="B267" i="15"/>
  <c r="B268" i="15"/>
  <c r="B269" i="15"/>
  <c r="J79" i="6"/>
  <c r="L124" i="6"/>
  <c r="K124" i="6"/>
  <c r="P124" i="6"/>
  <c r="O124" i="6"/>
  <c r="AA124" i="6"/>
  <c r="Z124" i="6"/>
  <c r="P305" i="14"/>
  <c r="Q305" i="14" s="1"/>
  <c r="P306" i="14"/>
  <c r="P307" i="14"/>
  <c r="B299" i="18" s="1"/>
  <c r="P308" i="14"/>
  <c r="P309" i="14"/>
  <c r="S309" i="14" s="1"/>
  <c r="C301" i="18" s="1"/>
  <c r="P310" i="14"/>
  <c r="B302" i="18" s="1"/>
  <c r="P311" i="14"/>
  <c r="S311" i="14" s="1"/>
  <c r="C303" i="18" s="1"/>
  <c r="P312" i="14"/>
  <c r="P313" i="14"/>
  <c r="B305" i="18" s="1"/>
  <c r="P314" i="14"/>
  <c r="B306" i="18" s="1"/>
  <c r="P315" i="14"/>
  <c r="B307" i="18" s="1"/>
  <c r="P316" i="14"/>
  <c r="P317" i="14"/>
  <c r="B309" i="18" s="1"/>
  <c r="P318" i="14"/>
  <c r="B310" i="18" s="1"/>
  <c r="P319" i="14"/>
  <c r="S319" i="14" s="1"/>
  <c r="C311" i="18" s="1"/>
  <c r="P320" i="14"/>
  <c r="P321" i="14"/>
  <c r="P322" i="14"/>
  <c r="P323" i="14"/>
  <c r="B315" i="18" s="1"/>
  <c r="P324" i="14"/>
  <c r="P325" i="14"/>
  <c r="P326" i="14"/>
  <c r="B318" i="18" s="1"/>
  <c r="P327" i="14"/>
  <c r="B319" i="18" s="1"/>
  <c r="P328" i="14"/>
  <c r="P329" i="14"/>
  <c r="P330" i="14"/>
  <c r="P331" i="14"/>
  <c r="B323" i="18" s="1"/>
  <c r="P332" i="14"/>
  <c r="P333" i="14"/>
  <c r="S333" i="14" s="1"/>
  <c r="C325" i="18" s="1"/>
  <c r="P334" i="14"/>
  <c r="B326" i="18" s="1"/>
  <c r="P335" i="14"/>
  <c r="P336" i="14"/>
  <c r="S336" i="14" s="1"/>
  <c r="C328" i="18" s="1"/>
  <c r="P337" i="14"/>
  <c r="B329" i="18" s="1"/>
  <c r="P338" i="14"/>
  <c r="P339" i="14"/>
  <c r="B331" i="18" s="1"/>
  <c r="P340" i="14"/>
  <c r="S340" i="14" s="1"/>
  <c r="C332" i="18" s="1"/>
  <c r="P341" i="14"/>
  <c r="P342" i="14"/>
  <c r="B334" i="18" s="1"/>
  <c r="P343" i="14"/>
  <c r="P344" i="14"/>
  <c r="P345" i="14"/>
  <c r="P346" i="14"/>
  <c r="P347" i="14"/>
  <c r="B339" i="18" s="1"/>
  <c r="P348" i="14"/>
  <c r="P349" i="14"/>
  <c r="B341" i="18" s="1"/>
  <c r="P350" i="14"/>
  <c r="B342" i="18" s="1"/>
  <c r="P351" i="14"/>
  <c r="B348" i="18" s="1"/>
  <c r="P352" i="14"/>
  <c r="P353" i="14"/>
  <c r="Q353" i="14" s="1"/>
  <c r="P354" i="14"/>
  <c r="B351" i="18" s="1"/>
  <c r="P355" i="14"/>
  <c r="P356" i="14"/>
  <c r="B353" i="18" s="1"/>
  <c r="P357" i="14"/>
  <c r="P358" i="14"/>
  <c r="Q358" i="14" s="1"/>
  <c r="P359" i="14"/>
  <c r="B356" i="18" s="1"/>
  <c r="P360" i="14"/>
  <c r="B357" i="18" s="1"/>
  <c r="P361" i="14"/>
  <c r="P362" i="14"/>
  <c r="S362" i="14" s="1"/>
  <c r="C359" i="18" s="1"/>
  <c r="P363" i="14"/>
  <c r="B225" i="13" s="1"/>
  <c r="G326" i="14"/>
  <c r="G327" i="14"/>
  <c r="G328" i="14"/>
  <c r="G329" i="14"/>
  <c r="G330" i="14"/>
  <c r="G331" i="14"/>
  <c r="G332" i="14"/>
  <c r="G333" i="14"/>
  <c r="G334" i="14"/>
  <c r="G335" i="14"/>
  <c r="G336" i="14"/>
  <c r="G337" i="14"/>
  <c r="G338" i="14"/>
  <c r="G339" i="14"/>
  <c r="G340" i="14"/>
  <c r="G341" i="14"/>
  <c r="G342" i="14"/>
  <c r="G343" i="14"/>
  <c r="G344" i="14"/>
  <c r="G345" i="14"/>
  <c r="G346" i="14"/>
  <c r="G347" i="14"/>
  <c r="G348" i="14"/>
  <c r="G349" i="14"/>
  <c r="G350" i="14"/>
  <c r="G351" i="14"/>
  <c r="G352" i="14"/>
  <c r="G353" i="14"/>
  <c r="G354" i="14"/>
  <c r="G355" i="14"/>
  <c r="G356" i="14"/>
  <c r="G357" i="14"/>
  <c r="G358" i="14"/>
  <c r="G359" i="14"/>
  <c r="G360" i="14"/>
  <c r="G361" i="14"/>
  <c r="G362" i="14"/>
  <c r="G363" i="14"/>
  <c r="G325" i="14"/>
  <c r="G305" i="14"/>
  <c r="G306" i="14"/>
  <c r="G307" i="14"/>
  <c r="G308" i="14"/>
  <c r="G309" i="14"/>
  <c r="G310" i="14"/>
  <c r="G311" i="14"/>
  <c r="G312" i="14"/>
  <c r="G313" i="14"/>
  <c r="G314" i="14"/>
  <c r="G315" i="14"/>
  <c r="G316" i="14"/>
  <c r="G317" i="14"/>
  <c r="G318" i="14"/>
  <c r="G319" i="14"/>
  <c r="G320" i="14"/>
  <c r="G321" i="14"/>
  <c r="G322" i="14"/>
  <c r="G323" i="14"/>
  <c r="G324" i="14"/>
  <c r="A110" i="12"/>
  <c r="B241" i="14"/>
  <c r="B242" i="14"/>
  <c r="B243" i="14"/>
  <c r="B244" i="14"/>
  <c r="B245" i="14"/>
  <c r="B246" i="14"/>
  <c r="B247" i="14"/>
  <c r="B248" i="14"/>
  <c r="B249" i="14"/>
  <c r="B250" i="14"/>
  <c r="B251" i="14"/>
  <c r="B252" i="14"/>
  <c r="B253" i="14"/>
  <c r="B254" i="14"/>
  <c r="B255" i="14"/>
  <c r="B256" i="14"/>
  <c r="B257" i="14"/>
  <c r="B258" i="14"/>
  <c r="B259" i="14"/>
  <c r="B260" i="14"/>
  <c r="B261" i="14"/>
  <c r="B262" i="14"/>
  <c r="B232" i="14"/>
  <c r="B233" i="14"/>
  <c r="B234" i="14"/>
  <c r="B235" i="14"/>
  <c r="B236" i="14"/>
  <c r="B237" i="14"/>
  <c r="B238" i="14"/>
  <c r="B239" i="14"/>
  <c r="B240" i="14"/>
  <c r="B223" i="14"/>
  <c r="B224" i="14"/>
  <c r="B225" i="14"/>
  <c r="B226" i="14"/>
  <c r="B227" i="14"/>
  <c r="B228" i="14"/>
  <c r="B229" i="14"/>
  <c r="B230" i="14"/>
  <c r="B231" i="14"/>
  <c r="B210" i="14"/>
  <c r="B211" i="14"/>
  <c r="B212" i="14"/>
  <c r="B213" i="14"/>
  <c r="B214" i="14"/>
  <c r="B215" i="14"/>
  <c r="B216" i="14"/>
  <c r="B217" i="14"/>
  <c r="B218" i="14"/>
  <c r="B219" i="14"/>
  <c r="B220" i="14"/>
  <c r="B221" i="14"/>
  <c r="B222" i="14"/>
  <c r="B191" i="14"/>
  <c r="B192" i="14"/>
  <c r="B193" i="14"/>
  <c r="B194" i="14"/>
  <c r="B195" i="14"/>
  <c r="B196" i="14"/>
  <c r="B197" i="14"/>
  <c r="B198" i="14"/>
  <c r="B199" i="14"/>
  <c r="B200" i="14"/>
  <c r="B201" i="14"/>
  <c r="B202" i="14"/>
  <c r="B203" i="14"/>
  <c r="B204" i="14"/>
  <c r="B205" i="14"/>
  <c r="B206" i="14"/>
  <c r="B207" i="14"/>
  <c r="B208" i="14"/>
  <c r="B209" i="14"/>
  <c r="Y196" i="6"/>
  <c r="Y334" i="15" s="1"/>
  <c r="Y182" i="6"/>
  <c r="Y320" i="15" s="1"/>
  <c r="Y185" i="6"/>
  <c r="Y323" i="15" s="1"/>
  <c r="Y186" i="6"/>
  <c r="Y324" i="15" s="1"/>
  <c r="Y188" i="6"/>
  <c r="Y326" i="15" s="1"/>
  <c r="Y190" i="6"/>
  <c r="Y328" i="15" s="1"/>
  <c r="Y194" i="6"/>
  <c r="Y332" i="15" s="1"/>
  <c r="Y168" i="6"/>
  <c r="Y306" i="15" s="1"/>
  <c r="Y170" i="6"/>
  <c r="Y308" i="15" s="1"/>
  <c r="Y172" i="6"/>
  <c r="Y310" i="15" s="1"/>
  <c r="Y176" i="6"/>
  <c r="Y314" i="15" s="1"/>
  <c r="Y177" i="6"/>
  <c r="Y315" i="15" s="1"/>
  <c r="Y178" i="6"/>
  <c r="Y316" i="15" s="1"/>
  <c r="Y180" i="6"/>
  <c r="Y318" i="15" s="1"/>
  <c r="Y154" i="6"/>
  <c r="Y292" i="15" s="1"/>
  <c r="Y156" i="6"/>
  <c r="Y294" i="15" s="1"/>
  <c r="Y162" i="6"/>
  <c r="Y300" i="15" s="1"/>
  <c r="Y164" i="6"/>
  <c r="Y302" i="15" s="1"/>
  <c r="Y116" i="6"/>
  <c r="Y119" i="6"/>
  <c r="Y120" i="6"/>
  <c r="Y122" i="6"/>
  <c r="Y145" i="6"/>
  <c r="Y283" i="15" s="1"/>
  <c r="Y146" i="6"/>
  <c r="Y284" i="15" s="1"/>
  <c r="Y150" i="6"/>
  <c r="Y288" i="15" s="1"/>
  <c r="Y152" i="6"/>
  <c r="Y290" i="15" s="1"/>
  <c r="R194" i="6"/>
  <c r="R332" i="15" s="1"/>
  <c r="R195" i="6"/>
  <c r="R333" i="15" s="1"/>
  <c r="R196" i="6"/>
  <c r="R334" i="15" s="1"/>
  <c r="R188" i="6"/>
  <c r="R326" i="15" s="1"/>
  <c r="R189" i="6"/>
  <c r="R327" i="15" s="1"/>
  <c r="R190" i="6"/>
  <c r="R328" i="15" s="1"/>
  <c r="R191" i="6"/>
  <c r="R329" i="15" s="1"/>
  <c r="R192" i="6"/>
  <c r="R330" i="15" s="1"/>
  <c r="R193" i="6"/>
  <c r="R331" i="15" s="1"/>
  <c r="R177" i="6"/>
  <c r="R315" i="15" s="1"/>
  <c r="R178" i="6"/>
  <c r="R316" i="15" s="1"/>
  <c r="R179" i="6"/>
  <c r="R317" i="15" s="1"/>
  <c r="R180" i="6"/>
  <c r="R318" i="15" s="1"/>
  <c r="R181" i="6"/>
  <c r="R319" i="15" s="1"/>
  <c r="R182" i="6"/>
  <c r="R320" i="15" s="1"/>
  <c r="R183" i="6"/>
  <c r="R321" i="15" s="1"/>
  <c r="R184" i="6"/>
  <c r="R322" i="15" s="1"/>
  <c r="R185" i="6"/>
  <c r="R323" i="15" s="1"/>
  <c r="R186" i="6"/>
  <c r="R324" i="15" s="1"/>
  <c r="R187" i="6"/>
  <c r="R325" i="15" s="1"/>
  <c r="R161" i="6"/>
  <c r="R299" i="15" s="1"/>
  <c r="R162" i="6"/>
  <c r="R300" i="15" s="1"/>
  <c r="R163" i="6"/>
  <c r="R301" i="15" s="1"/>
  <c r="R164" i="6"/>
  <c r="R302" i="15" s="1"/>
  <c r="R165" i="6"/>
  <c r="R303" i="15" s="1"/>
  <c r="R166" i="6"/>
  <c r="R304" i="15" s="1"/>
  <c r="R167" i="6"/>
  <c r="R305" i="15" s="1"/>
  <c r="R168" i="6"/>
  <c r="R306" i="15" s="1"/>
  <c r="R169" i="6"/>
  <c r="R307" i="15" s="1"/>
  <c r="R170" i="6"/>
  <c r="R308" i="15" s="1"/>
  <c r="R171" i="6"/>
  <c r="R309" i="15" s="1"/>
  <c r="R172" i="6"/>
  <c r="R310" i="15" s="1"/>
  <c r="R173" i="6"/>
  <c r="R311" i="15" s="1"/>
  <c r="R174" i="6"/>
  <c r="R312" i="15" s="1"/>
  <c r="R175" i="6"/>
  <c r="R313" i="15" s="1"/>
  <c r="R176" i="6"/>
  <c r="R314" i="15" s="1"/>
  <c r="R159" i="6"/>
  <c r="R297" i="15" s="1"/>
  <c r="R160" i="6"/>
  <c r="R298" i="15" s="1"/>
  <c r="R158" i="6"/>
  <c r="R296" i="15" s="1"/>
  <c r="R157" i="6"/>
  <c r="R295" i="15" s="1"/>
  <c r="R156" i="6"/>
  <c r="R294" i="15" s="1"/>
  <c r="R155" i="6"/>
  <c r="R293" i="15" s="1"/>
  <c r="R154" i="6"/>
  <c r="R292" i="15" s="1"/>
  <c r="R153" i="6"/>
  <c r="R291" i="15" s="1"/>
  <c r="R152" i="6"/>
  <c r="R290" i="15" s="1"/>
  <c r="R151" i="6"/>
  <c r="R289" i="15" s="1"/>
  <c r="R150" i="6"/>
  <c r="R288" i="15" s="1"/>
  <c r="R149" i="6"/>
  <c r="R287" i="15" s="1"/>
  <c r="R148" i="6"/>
  <c r="R286" i="15" s="1"/>
  <c r="R147" i="6"/>
  <c r="R285" i="15"/>
  <c r="R146" i="6"/>
  <c r="R284" i="15" s="1"/>
  <c r="R145" i="6"/>
  <c r="R283" i="15" s="1"/>
  <c r="R122" i="6"/>
  <c r="R116" i="6"/>
  <c r="R117" i="6"/>
  <c r="R118" i="6"/>
  <c r="R119" i="6"/>
  <c r="R120" i="6"/>
  <c r="R121" i="6"/>
  <c r="S305" i="14"/>
  <c r="C297" i="18" s="1"/>
  <c r="S341" i="14"/>
  <c r="C333" i="18" s="1"/>
  <c r="S339" i="14"/>
  <c r="C331" i="18" s="1"/>
  <c r="S331" i="14"/>
  <c r="C323" i="18" s="1"/>
  <c r="S327" i="14"/>
  <c r="C319" i="18" s="1"/>
  <c r="S323" i="14"/>
  <c r="C315" i="18" s="1"/>
  <c r="S317" i="14"/>
  <c r="C309" i="18" s="1"/>
  <c r="S307" i="14"/>
  <c r="C299" i="18" s="1"/>
  <c r="S348" i="14"/>
  <c r="S347" i="14"/>
  <c r="C339" i="18" s="1"/>
  <c r="S344" i="14"/>
  <c r="C336" i="18" s="1"/>
  <c r="B360" i="18"/>
  <c r="Q357" i="14"/>
  <c r="Q355" i="14"/>
  <c r="Q349" i="14"/>
  <c r="Q339" i="14"/>
  <c r="Q331" i="14"/>
  <c r="Q326" i="14"/>
  <c r="Q317" i="14"/>
  <c r="Q315" i="14"/>
  <c r="Q314" i="14"/>
  <c r="Q307" i="14"/>
  <c r="J196" i="6"/>
  <c r="J334" i="15" s="1"/>
  <c r="J195" i="6"/>
  <c r="J333" i="15" s="1"/>
  <c r="J194" i="6"/>
  <c r="J332" i="15" s="1"/>
  <c r="J193" i="6"/>
  <c r="J331" i="15" s="1"/>
  <c r="J192" i="6"/>
  <c r="J330" i="15" s="1"/>
  <c r="J191" i="6"/>
  <c r="J329" i="15" s="1"/>
  <c r="J190" i="6"/>
  <c r="J328" i="15" s="1"/>
  <c r="J189" i="6"/>
  <c r="J327" i="15" s="1"/>
  <c r="J188" i="6"/>
  <c r="J326" i="15" s="1"/>
  <c r="J187" i="6"/>
  <c r="J325" i="15" s="1"/>
  <c r="J186" i="6"/>
  <c r="J324" i="15" s="1"/>
  <c r="J185" i="6"/>
  <c r="J323" i="15" s="1"/>
  <c r="J184" i="6"/>
  <c r="J322" i="15" s="1"/>
  <c r="J183" i="6"/>
  <c r="J321" i="15" s="1"/>
  <c r="J182" i="6"/>
  <c r="J320" i="15" s="1"/>
  <c r="J181" i="6"/>
  <c r="J319" i="15" s="1"/>
  <c r="J180" i="6"/>
  <c r="J318" i="15" s="1"/>
  <c r="J179" i="6"/>
  <c r="J317" i="15" s="1"/>
  <c r="J178" i="6"/>
  <c r="J316" i="15" s="1"/>
  <c r="J177" i="6"/>
  <c r="J315" i="15" s="1"/>
  <c r="J176" i="6"/>
  <c r="J314" i="15" s="1"/>
  <c r="J174" i="6"/>
  <c r="J312" i="15" s="1"/>
  <c r="J173" i="6"/>
  <c r="J311" i="15" s="1"/>
  <c r="J172" i="6"/>
  <c r="J310" i="15" s="1"/>
  <c r="J171" i="6"/>
  <c r="J309" i="15" s="1"/>
  <c r="J170" i="6"/>
  <c r="J308" i="15" s="1"/>
  <c r="J169" i="6"/>
  <c r="J307" i="15" s="1"/>
  <c r="J168" i="6"/>
  <c r="J306" i="15" s="1"/>
  <c r="J167" i="6"/>
  <c r="J305" i="15" s="1"/>
  <c r="J166" i="6"/>
  <c r="J304" i="15" s="1"/>
  <c r="J165" i="6"/>
  <c r="J303" i="15" s="1"/>
  <c r="J164" i="6"/>
  <c r="J302" i="15" s="1"/>
  <c r="J163" i="6"/>
  <c r="J301" i="15" s="1"/>
  <c r="J162" i="6"/>
  <c r="J300" i="15" s="1"/>
  <c r="J161" i="6"/>
  <c r="J299" i="15" s="1"/>
  <c r="J160" i="6"/>
  <c r="J298" i="15" s="1"/>
  <c r="J159" i="6"/>
  <c r="J297" i="15" s="1"/>
  <c r="J158" i="6"/>
  <c r="J296" i="15" s="1"/>
  <c r="J157" i="6"/>
  <c r="J295" i="15" s="1"/>
  <c r="J156" i="6"/>
  <c r="J294" i="15" s="1"/>
  <c r="J155" i="6"/>
  <c r="J293" i="15" s="1"/>
  <c r="J154" i="6"/>
  <c r="J292" i="15" s="1"/>
  <c r="J153" i="6"/>
  <c r="J291" i="15" s="1"/>
  <c r="J152" i="6"/>
  <c r="J290" i="15" s="1"/>
  <c r="J151" i="6"/>
  <c r="J289" i="15" s="1"/>
  <c r="J150" i="6"/>
  <c r="J288" i="15" s="1"/>
  <c r="J149" i="6"/>
  <c r="J287" i="15" s="1"/>
  <c r="J148" i="6"/>
  <c r="J286" i="15" s="1"/>
  <c r="J147" i="6"/>
  <c r="J285" i="15" s="1"/>
  <c r="J146" i="6"/>
  <c r="J284" i="15" s="1"/>
  <c r="J145" i="6"/>
  <c r="J283" i="15" s="1"/>
  <c r="J122" i="6"/>
  <c r="J121" i="6"/>
  <c r="J120" i="6"/>
  <c r="J119" i="6"/>
  <c r="J118" i="6"/>
  <c r="J117" i="6"/>
  <c r="J116" i="6"/>
  <c r="J115" i="6"/>
  <c r="J114" i="6"/>
  <c r="J113" i="6"/>
  <c r="J112" i="6"/>
  <c r="J111" i="6"/>
  <c r="J110" i="6"/>
  <c r="J109" i="6"/>
  <c r="J108" i="6"/>
  <c r="J107" i="6"/>
  <c r="J106" i="6"/>
  <c r="J105" i="6"/>
  <c r="J104" i="6"/>
  <c r="J103" i="6"/>
  <c r="J102" i="6"/>
  <c r="J101" i="6"/>
  <c r="J100" i="6"/>
  <c r="J99" i="6"/>
  <c r="J98" i="6"/>
  <c r="J97" i="6"/>
  <c r="J96" i="6"/>
  <c r="J95" i="6"/>
  <c r="J94" i="6"/>
  <c r="J93" i="6"/>
  <c r="P249" i="14"/>
  <c r="P250" i="14"/>
  <c r="B242" i="18" s="1"/>
  <c r="P251" i="14"/>
  <c r="B243" i="18" s="1"/>
  <c r="P252" i="14"/>
  <c r="P253" i="14"/>
  <c r="B245" i="18" s="1"/>
  <c r="P254" i="14"/>
  <c r="B246" i="18" s="1"/>
  <c r="P255" i="14"/>
  <c r="B247" i="18" s="1"/>
  <c r="P256" i="14"/>
  <c r="P257" i="14"/>
  <c r="P258" i="14"/>
  <c r="P259" i="14"/>
  <c r="B251" i="18" s="1"/>
  <c r="P260" i="14"/>
  <c r="P261" i="14"/>
  <c r="B253" i="18" s="1"/>
  <c r="P262" i="14"/>
  <c r="P238" i="14"/>
  <c r="B230" i="18" s="1"/>
  <c r="P239" i="14"/>
  <c r="P240" i="14"/>
  <c r="Q240" i="14" s="1"/>
  <c r="C162" i="13" s="1"/>
  <c r="P241" i="14"/>
  <c r="P242" i="14"/>
  <c r="B234" i="18" s="1"/>
  <c r="P243" i="14"/>
  <c r="P244" i="14"/>
  <c r="B236" i="18" s="1"/>
  <c r="P245" i="14"/>
  <c r="Q245" i="14" s="1"/>
  <c r="C167" i="13" s="1"/>
  <c r="P246" i="14"/>
  <c r="B238" i="18" s="1"/>
  <c r="P247" i="14"/>
  <c r="P248" i="14"/>
  <c r="Q248" i="14" s="1"/>
  <c r="C170" i="13" s="1"/>
  <c r="P223" i="14"/>
  <c r="B215" i="18" s="1"/>
  <c r="P224" i="14"/>
  <c r="B216" i="18" s="1"/>
  <c r="P225" i="14"/>
  <c r="P226" i="14"/>
  <c r="B218" i="18" s="1"/>
  <c r="P227" i="14"/>
  <c r="B149" i="13" s="1"/>
  <c r="P228" i="14"/>
  <c r="B220" i="18" s="1"/>
  <c r="P229" i="14"/>
  <c r="P230" i="14"/>
  <c r="B152" i="13" s="1"/>
  <c r="P231" i="14"/>
  <c r="B223" i="18" s="1"/>
  <c r="P232" i="14"/>
  <c r="B224" i="18" s="1"/>
  <c r="P233" i="14"/>
  <c r="P234" i="14"/>
  <c r="B226" i="18" s="1"/>
  <c r="P235" i="14"/>
  <c r="P236" i="14"/>
  <c r="B228" i="18" s="1"/>
  <c r="P237" i="14"/>
  <c r="P208" i="14"/>
  <c r="B200" i="18" s="1"/>
  <c r="P209" i="14"/>
  <c r="B201" i="18" s="1"/>
  <c r="P210" i="14"/>
  <c r="Q210" i="14" s="1"/>
  <c r="C132" i="13" s="1"/>
  <c r="P211" i="14"/>
  <c r="Q211" i="14" s="1"/>
  <c r="C133" i="13" s="1"/>
  <c r="P212" i="14"/>
  <c r="P213" i="14"/>
  <c r="P214" i="14"/>
  <c r="B136" i="13" s="1"/>
  <c r="P215" i="14"/>
  <c r="P216" i="14"/>
  <c r="P217" i="14"/>
  <c r="B209" i="18" s="1"/>
  <c r="P218" i="14"/>
  <c r="Q218" i="14" s="1"/>
  <c r="C140" i="13" s="1"/>
  <c r="P219" i="14"/>
  <c r="S219" i="14" s="1"/>
  <c r="C211" i="18" s="1"/>
  <c r="P220" i="14"/>
  <c r="B212" i="18" s="1"/>
  <c r="P221" i="14"/>
  <c r="Q221" i="14" s="1"/>
  <c r="C143" i="13" s="1"/>
  <c r="P222" i="14"/>
  <c r="B214" i="18" s="1"/>
  <c r="P193" i="14"/>
  <c r="P194" i="14"/>
  <c r="S194" i="14" s="1"/>
  <c r="C186" i="18" s="1"/>
  <c r="P195" i="14"/>
  <c r="B187" i="18" s="1"/>
  <c r="P196" i="14"/>
  <c r="P197" i="14"/>
  <c r="B189" i="18" s="1"/>
  <c r="P198" i="14"/>
  <c r="S198" i="14" s="1"/>
  <c r="C190" i="18" s="1"/>
  <c r="P199" i="14"/>
  <c r="P200" i="14"/>
  <c r="B122" i="13" s="1"/>
  <c r="P201" i="14"/>
  <c r="B193" i="18" s="1"/>
  <c r="P202" i="14"/>
  <c r="B124" i="13" s="1"/>
  <c r="P203" i="14"/>
  <c r="P204" i="14"/>
  <c r="Q204" i="14" s="1"/>
  <c r="C126" i="13" s="1"/>
  <c r="P205" i="14"/>
  <c r="B197" i="18" s="1"/>
  <c r="P206" i="14"/>
  <c r="Q206" i="14" s="1"/>
  <c r="C128" i="13" s="1"/>
  <c r="P207" i="14"/>
  <c r="E193" i="14"/>
  <c r="E194" i="14"/>
  <c r="E195" i="14"/>
  <c r="E196" i="14"/>
  <c r="E197" i="14"/>
  <c r="E198" i="14"/>
  <c r="E199" i="14"/>
  <c r="E200" i="14"/>
  <c r="E201" i="14"/>
  <c r="E202" i="14"/>
  <c r="E203" i="14"/>
  <c r="E204" i="14"/>
  <c r="E205" i="14"/>
  <c r="E206" i="14"/>
  <c r="E207" i="14"/>
  <c r="E208" i="14"/>
  <c r="E209" i="14"/>
  <c r="E210" i="14"/>
  <c r="E211" i="14"/>
  <c r="E212" i="14"/>
  <c r="E213" i="14"/>
  <c r="E214" i="14"/>
  <c r="E215" i="14"/>
  <c r="E216" i="14"/>
  <c r="E217" i="14"/>
  <c r="E218" i="14"/>
  <c r="E219" i="14"/>
  <c r="E220" i="14"/>
  <c r="E221" i="14"/>
  <c r="E222" i="14"/>
  <c r="E223" i="14"/>
  <c r="E224" i="14"/>
  <c r="E225" i="14"/>
  <c r="E226" i="14"/>
  <c r="E227" i="14"/>
  <c r="E228" i="14"/>
  <c r="E229" i="14"/>
  <c r="E230" i="14"/>
  <c r="E231" i="14"/>
  <c r="E232" i="14"/>
  <c r="E233" i="14"/>
  <c r="E234" i="14"/>
  <c r="E235" i="14"/>
  <c r="E236" i="14"/>
  <c r="E237" i="14"/>
  <c r="E238" i="14"/>
  <c r="E239" i="14"/>
  <c r="E240" i="14"/>
  <c r="E241" i="14"/>
  <c r="E242" i="14"/>
  <c r="E243" i="14"/>
  <c r="E244" i="14"/>
  <c r="E245" i="14"/>
  <c r="E246" i="14"/>
  <c r="E247" i="14"/>
  <c r="E248" i="14"/>
  <c r="E249" i="14"/>
  <c r="E250" i="14"/>
  <c r="E251" i="14"/>
  <c r="E252" i="14"/>
  <c r="E253" i="14"/>
  <c r="E254" i="14"/>
  <c r="E255" i="14"/>
  <c r="E256" i="14"/>
  <c r="E257" i="14"/>
  <c r="E258" i="14"/>
  <c r="E259" i="14"/>
  <c r="E260" i="14"/>
  <c r="E261" i="14"/>
  <c r="E262" i="14"/>
  <c r="C253" i="14"/>
  <c r="C254" i="14"/>
  <c r="C255" i="14"/>
  <c r="C256" i="14"/>
  <c r="C257" i="14"/>
  <c r="C258" i="14"/>
  <c r="C259" i="14"/>
  <c r="C260" i="14"/>
  <c r="C261" i="14"/>
  <c r="C262" i="14"/>
  <c r="C234" i="14"/>
  <c r="C235" i="14"/>
  <c r="C236" i="14"/>
  <c r="C237" i="14"/>
  <c r="C238" i="14"/>
  <c r="C239" i="14"/>
  <c r="C240" i="14"/>
  <c r="C241" i="14"/>
  <c r="C242" i="14"/>
  <c r="C243" i="14"/>
  <c r="C244" i="14"/>
  <c r="C245" i="14"/>
  <c r="C246" i="14"/>
  <c r="C247" i="14"/>
  <c r="C248" i="14"/>
  <c r="C249" i="14"/>
  <c r="C250" i="14"/>
  <c r="C251" i="14"/>
  <c r="C252" i="14"/>
  <c r="C219" i="14"/>
  <c r="C220" i="14"/>
  <c r="C221" i="14"/>
  <c r="C222" i="14"/>
  <c r="C223" i="14"/>
  <c r="C224" i="14"/>
  <c r="C225" i="14"/>
  <c r="C226" i="14"/>
  <c r="C227" i="14"/>
  <c r="C228" i="14"/>
  <c r="C229" i="14"/>
  <c r="C230" i="14"/>
  <c r="C231" i="14"/>
  <c r="C232" i="14"/>
  <c r="C233" i="14"/>
  <c r="C206" i="14"/>
  <c r="C207" i="14"/>
  <c r="C208" i="14"/>
  <c r="C209" i="14"/>
  <c r="C210" i="14"/>
  <c r="C211" i="14"/>
  <c r="C212" i="14"/>
  <c r="C213" i="14"/>
  <c r="C214" i="14"/>
  <c r="C215" i="14"/>
  <c r="C216" i="14"/>
  <c r="C217" i="14"/>
  <c r="C218" i="14"/>
  <c r="C203" i="14"/>
  <c r="C204" i="14"/>
  <c r="C205" i="14"/>
  <c r="C190" i="14"/>
  <c r="C191" i="14"/>
  <c r="C192" i="14"/>
  <c r="C193" i="14"/>
  <c r="C194" i="14"/>
  <c r="C195" i="14"/>
  <c r="C196" i="14"/>
  <c r="C197" i="14"/>
  <c r="C198" i="14"/>
  <c r="C199" i="14"/>
  <c r="C200" i="14"/>
  <c r="C201" i="14"/>
  <c r="C202" i="14"/>
  <c r="S209" i="14"/>
  <c r="C201" i="18" s="1"/>
  <c r="S205" i="14"/>
  <c r="C197" i="18" s="1"/>
  <c r="S202" i="14"/>
  <c r="C194" i="18" s="1"/>
  <c r="B190" i="18"/>
  <c r="S197" i="14"/>
  <c r="C189" i="18" s="1"/>
  <c r="B185" i="18"/>
  <c r="S244" i="14"/>
  <c r="C236" i="18" s="1"/>
  <c r="S253" i="14"/>
  <c r="C245" i="18" s="1"/>
  <c r="S242" i="14"/>
  <c r="C234" i="18" s="1"/>
  <c r="S217" i="14"/>
  <c r="C209" i="18" s="1"/>
  <c r="Q205" i="14"/>
  <c r="C127" i="13" s="1"/>
  <c r="Q194" i="14"/>
  <c r="C116" i="13" s="1"/>
  <c r="B161" i="13"/>
  <c r="B139" i="13"/>
  <c r="Q223" i="14"/>
  <c r="C145" i="13" s="1"/>
  <c r="Q258" i="14"/>
  <c r="C180" i="13" s="1"/>
  <c r="Q259" i="14"/>
  <c r="C181" i="13" s="1"/>
  <c r="Q216" i="14"/>
  <c r="C138" i="13" s="1"/>
  <c r="Q226" i="14"/>
  <c r="C148" i="13" s="1"/>
  <c r="Q261" i="14"/>
  <c r="C183" i="13" s="1"/>
  <c r="Q253" i="14"/>
  <c r="C175" i="13" s="1"/>
  <c r="N150" i="6"/>
  <c r="N288" i="15" s="1"/>
  <c r="N177" i="6"/>
  <c r="N315" i="15" s="1"/>
  <c r="Q200" i="14"/>
  <c r="C122" i="13" s="1"/>
  <c r="B116" i="13"/>
  <c r="B121" i="13"/>
  <c r="B119" i="13"/>
  <c r="B131" i="13"/>
  <c r="B127" i="13"/>
  <c r="B132" i="13"/>
  <c r="Q217" i="14"/>
  <c r="C139" i="13" s="1"/>
  <c r="B173" i="13"/>
  <c r="B183" i="13"/>
  <c r="B153" i="13"/>
  <c r="B137" i="13"/>
  <c r="B188" i="6"/>
  <c r="B326" i="15" s="1"/>
  <c r="B189" i="6"/>
  <c r="B327" i="15" s="1"/>
  <c r="B190" i="6"/>
  <c r="B328" i="15" s="1"/>
  <c r="B191" i="6"/>
  <c r="B329" i="15" s="1"/>
  <c r="B192" i="6"/>
  <c r="B330" i="15" s="1"/>
  <c r="B193" i="6"/>
  <c r="B331" i="15" s="1"/>
  <c r="B194" i="6"/>
  <c r="B332" i="15" s="1"/>
  <c r="B195" i="6"/>
  <c r="B333" i="15" s="1"/>
  <c r="B196" i="6"/>
  <c r="B334" i="15" s="1"/>
  <c r="B187" i="6"/>
  <c r="B325" i="15" s="1"/>
  <c r="B186" i="6"/>
  <c r="B324" i="15" s="1"/>
  <c r="B185" i="6"/>
  <c r="B323" i="15" s="1"/>
  <c r="B184" i="6"/>
  <c r="B322" i="15" s="1"/>
  <c r="B183" i="6"/>
  <c r="B321" i="15" s="1"/>
  <c r="B182" i="6"/>
  <c r="B320" i="15" s="1"/>
  <c r="B181" i="6"/>
  <c r="B319" i="15" s="1"/>
  <c r="B180" i="6"/>
  <c r="B318" i="15" s="1"/>
  <c r="B179" i="6"/>
  <c r="B317" i="15" s="1"/>
  <c r="B178" i="6"/>
  <c r="B316" i="15" s="1"/>
  <c r="B177" i="6"/>
  <c r="B315" i="15" s="1"/>
  <c r="B176" i="6"/>
  <c r="B314" i="15" s="1"/>
  <c r="B175" i="6"/>
  <c r="B313" i="15" s="1"/>
  <c r="B174" i="6"/>
  <c r="B312" i="15" s="1"/>
  <c r="B173" i="6"/>
  <c r="B311" i="15" s="1"/>
  <c r="B172" i="6"/>
  <c r="B310" i="15" s="1"/>
  <c r="B171" i="6"/>
  <c r="B309" i="15" s="1"/>
  <c r="B170" i="6"/>
  <c r="B308" i="15" s="1"/>
  <c r="B169" i="6"/>
  <c r="B307" i="15" s="1"/>
  <c r="B168" i="6"/>
  <c r="B306" i="15" s="1"/>
  <c r="B167" i="6"/>
  <c r="B305" i="15" s="1"/>
  <c r="B166" i="6"/>
  <c r="B304" i="15" s="1"/>
  <c r="B165" i="6"/>
  <c r="B303" i="15" s="1"/>
  <c r="B164" i="6"/>
  <c r="B302" i="15" s="1"/>
  <c r="B163" i="6"/>
  <c r="B301" i="15" s="1"/>
  <c r="B162" i="6"/>
  <c r="B300" i="15" s="1"/>
  <c r="B161" i="6"/>
  <c r="B299" i="15" s="1"/>
  <c r="B160" i="6"/>
  <c r="B298" i="15" s="1"/>
  <c r="B159" i="6"/>
  <c r="B297" i="15" s="1"/>
  <c r="B158" i="6"/>
  <c r="B296" i="15" s="1"/>
  <c r="B157" i="6"/>
  <c r="B295" i="15" s="1"/>
  <c r="B156" i="6"/>
  <c r="B294" i="15" s="1"/>
  <c r="B155" i="6"/>
  <c r="B293" i="15" s="1"/>
  <c r="B154" i="6"/>
  <c r="B292" i="15" s="1"/>
  <c r="B153" i="6"/>
  <c r="B291" i="15" s="1"/>
  <c r="B152" i="6"/>
  <c r="B290" i="15" s="1"/>
  <c r="B151" i="6"/>
  <c r="B289" i="15" s="1"/>
  <c r="B150" i="6"/>
  <c r="B288" i="15" s="1"/>
  <c r="B149" i="6"/>
  <c r="B287" i="15" s="1"/>
  <c r="B148" i="6"/>
  <c r="B286" i="15" s="1"/>
  <c r="B147" i="6"/>
  <c r="B285" i="15" s="1"/>
  <c r="B146" i="6"/>
  <c r="B284" i="15" s="1"/>
  <c r="B145" i="6"/>
  <c r="B283" i="15" s="1"/>
  <c r="B122" i="6"/>
  <c r="P179" i="14"/>
  <c r="B171" i="18" s="1"/>
  <c r="P180" i="14"/>
  <c r="S180" i="14" s="1"/>
  <c r="C172" i="18" s="1"/>
  <c r="P181" i="14"/>
  <c r="P182" i="14"/>
  <c r="B104" i="13" s="1"/>
  <c r="P183" i="14"/>
  <c r="B105" i="13" s="1"/>
  <c r="P184" i="14"/>
  <c r="B176" i="18" s="1"/>
  <c r="P185" i="14"/>
  <c r="P186" i="14"/>
  <c r="S186" i="14" s="1"/>
  <c r="C178" i="18" s="1"/>
  <c r="P187" i="14"/>
  <c r="B109" i="13" s="1"/>
  <c r="P188" i="14"/>
  <c r="S188" i="14" s="1"/>
  <c r="C180" i="18" s="1"/>
  <c r="P189" i="14"/>
  <c r="P190" i="14"/>
  <c r="P191" i="14"/>
  <c r="Q191" i="14" s="1"/>
  <c r="C113" i="13" s="1"/>
  <c r="P192" i="14"/>
  <c r="B184" i="18" s="1"/>
  <c r="J92" i="6"/>
  <c r="J91" i="6"/>
  <c r="J90" i="6"/>
  <c r="J89" i="6"/>
  <c r="J88" i="6"/>
  <c r="J87" i="6"/>
  <c r="J86" i="6"/>
  <c r="J85" i="6"/>
  <c r="J84" i="6"/>
  <c r="J83" i="6"/>
  <c r="J82" i="6"/>
  <c r="J81" i="6"/>
  <c r="J80" i="6"/>
  <c r="J244" i="15"/>
  <c r="J243" i="15"/>
  <c r="J242" i="15"/>
  <c r="J241" i="15"/>
  <c r="J240" i="15"/>
  <c r="J239" i="15"/>
  <c r="J238" i="15"/>
  <c r="J237" i="15"/>
  <c r="J236" i="15"/>
  <c r="J235" i="15"/>
  <c r="J234" i="15"/>
  <c r="J233" i="15"/>
  <c r="J232" i="15"/>
  <c r="J231" i="15"/>
  <c r="J230" i="15"/>
  <c r="J229" i="15"/>
  <c r="J228" i="15"/>
  <c r="J227" i="15"/>
  <c r="J226" i="15"/>
  <c r="J225" i="15"/>
  <c r="J224" i="15"/>
  <c r="J223" i="15"/>
  <c r="J222" i="15"/>
  <c r="J221" i="15"/>
  <c r="J220" i="15"/>
  <c r="J219" i="15"/>
  <c r="P293" i="14"/>
  <c r="B210" i="13" s="1"/>
  <c r="P294" i="14"/>
  <c r="Q294" i="14" s="1"/>
  <c r="C211" i="13" s="1"/>
  <c r="P295" i="14"/>
  <c r="S295" i="14" s="1"/>
  <c r="C287" i="18" s="1"/>
  <c r="B285" i="18"/>
  <c r="B183" i="18"/>
  <c r="S189" i="14"/>
  <c r="C181" i="18" s="1"/>
  <c r="S183" i="14"/>
  <c r="C175" i="18" s="1"/>
  <c r="B175" i="18"/>
  <c r="S181" i="14"/>
  <c r="C173" i="18" s="1"/>
  <c r="B212" i="13"/>
  <c r="Q181" i="14"/>
  <c r="C103" i="13" s="1"/>
  <c r="Q186" i="14"/>
  <c r="C108" i="13" s="1"/>
  <c r="Q192" i="14"/>
  <c r="C114" i="13" s="1"/>
  <c r="B106" i="13"/>
  <c r="B231" i="15"/>
  <c r="B232" i="15"/>
  <c r="B233" i="15"/>
  <c r="B234" i="15"/>
  <c r="B235" i="15"/>
  <c r="B236" i="15"/>
  <c r="B237" i="15"/>
  <c r="B238" i="15"/>
  <c r="B239" i="15"/>
  <c r="B240" i="15"/>
  <c r="B241" i="15"/>
  <c r="B242" i="15"/>
  <c r="B81" i="6"/>
  <c r="B82" i="6"/>
  <c r="B83" i="6"/>
  <c r="B84" i="6"/>
  <c r="B85" i="6"/>
  <c r="B86" i="6"/>
  <c r="B87" i="6"/>
  <c r="B88" i="6"/>
  <c r="B89" i="6"/>
  <c r="B90" i="6"/>
  <c r="B91" i="6"/>
  <c r="B92" i="6"/>
  <c r="B93" i="6"/>
  <c r="B94" i="6"/>
  <c r="B95" i="6"/>
  <c r="B96" i="6"/>
  <c r="B97" i="6"/>
  <c r="B98" i="6"/>
  <c r="B99" i="6"/>
  <c r="B100" i="6"/>
  <c r="B101" i="6"/>
  <c r="E168" i="14"/>
  <c r="E169" i="14"/>
  <c r="E170" i="14"/>
  <c r="E171" i="14"/>
  <c r="E172" i="14"/>
  <c r="E173" i="14"/>
  <c r="E174" i="14"/>
  <c r="E175" i="14"/>
  <c r="E176" i="14"/>
  <c r="E177" i="14"/>
  <c r="E178" i="14"/>
  <c r="E179" i="14"/>
  <c r="E180" i="14"/>
  <c r="E181" i="14"/>
  <c r="E182" i="14"/>
  <c r="E183" i="14"/>
  <c r="E184" i="14"/>
  <c r="E185" i="14"/>
  <c r="E186" i="14"/>
  <c r="E187" i="14"/>
  <c r="E188" i="14"/>
  <c r="E189" i="14"/>
  <c r="E190" i="14"/>
  <c r="E191" i="14"/>
  <c r="E192" i="14"/>
  <c r="C168" i="14"/>
  <c r="C169" i="14"/>
  <c r="C170" i="14"/>
  <c r="C171" i="14"/>
  <c r="C172" i="14"/>
  <c r="C173" i="14"/>
  <c r="C174" i="14"/>
  <c r="C175" i="14"/>
  <c r="C176" i="14"/>
  <c r="C177" i="14"/>
  <c r="C178" i="14"/>
  <c r="C179" i="14"/>
  <c r="C180" i="14"/>
  <c r="C181" i="14"/>
  <c r="C182" i="14"/>
  <c r="C183" i="14"/>
  <c r="C184" i="14"/>
  <c r="C185" i="14"/>
  <c r="C186" i="14"/>
  <c r="C187" i="14"/>
  <c r="C188" i="14"/>
  <c r="C189" i="14"/>
  <c r="B182" i="14"/>
  <c r="B183" i="14"/>
  <c r="B184" i="14"/>
  <c r="B185" i="14"/>
  <c r="B186" i="14"/>
  <c r="B187" i="14"/>
  <c r="B188" i="14"/>
  <c r="B189" i="14"/>
  <c r="B190" i="14"/>
  <c r="AF272" i="15"/>
  <c r="AE272" i="15"/>
  <c r="P272" i="15"/>
  <c r="O272" i="15"/>
  <c r="AF124" i="6"/>
  <c r="AE124" i="6"/>
  <c r="X7" i="6"/>
  <c r="J5" i="6"/>
  <c r="R87" i="6"/>
  <c r="Y274" i="15"/>
  <c r="Y126" i="6"/>
  <c r="X14" i="6"/>
  <c r="X13" i="6"/>
  <c r="X12" i="6"/>
  <c r="X11" i="6"/>
  <c r="X10" i="6"/>
  <c r="X9" i="6"/>
  <c r="X8" i="6"/>
  <c r="X6" i="6"/>
  <c r="X5" i="6"/>
  <c r="J16" i="6"/>
  <c r="J15" i="6"/>
  <c r="J13" i="6"/>
  <c r="J12" i="6"/>
  <c r="J11" i="6"/>
  <c r="J9" i="6"/>
  <c r="J8" i="6"/>
  <c r="J6" i="6"/>
  <c r="J10" i="6"/>
  <c r="B271" i="15"/>
  <c r="B190" i="15"/>
  <c r="B188" i="15"/>
  <c r="B178" i="15"/>
  <c r="B168" i="15"/>
  <c r="C125" i="14"/>
  <c r="B160" i="15" s="1"/>
  <c r="C126" i="14"/>
  <c r="B161" i="15" s="1"/>
  <c r="C124" i="14"/>
  <c r="B159" i="15" s="1"/>
  <c r="B157" i="15"/>
  <c r="B141" i="15"/>
  <c r="B135" i="15"/>
  <c r="B124" i="15"/>
  <c r="B115" i="15"/>
  <c r="B102" i="15"/>
  <c r="B95" i="15"/>
  <c r="B83" i="15"/>
  <c r="M78" i="15"/>
  <c r="M70" i="15"/>
  <c r="B78" i="15"/>
  <c r="B72" i="15"/>
  <c r="B73" i="15"/>
  <c r="B74" i="15"/>
  <c r="B75" i="15"/>
  <c r="B76" i="15"/>
  <c r="B77" i="15"/>
  <c r="B69" i="15"/>
  <c r="B70" i="15"/>
  <c r="B68" i="15"/>
  <c r="B67" i="15"/>
  <c r="B66" i="15"/>
  <c r="B65" i="15"/>
  <c r="B43" i="15"/>
  <c r="B44" i="15"/>
  <c r="B45" i="15"/>
  <c r="B46" i="15"/>
  <c r="B47" i="15"/>
  <c r="B48" i="15"/>
  <c r="B49" i="15"/>
  <c r="B50" i="15"/>
  <c r="B51" i="15"/>
  <c r="B52" i="15"/>
  <c r="B53" i="15"/>
  <c r="B54" i="15"/>
  <c r="B55" i="15"/>
  <c r="B56" i="15"/>
  <c r="B42" i="15"/>
  <c r="Q36" i="15"/>
  <c r="B40" i="15"/>
  <c r="B37" i="15"/>
  <c r="B38" i="15"/>
  <c r="B39" i="15"/>
  <c r="B36" i="15"/>
  <c r="AB260" i="15"/>
  <c r="AB261" i="15"/>
  <c r="AB262" i="15"/>
  <c r="AB263" i="15"/>
  <c r="AB264" i="15"/>
  <c r="AB265" i="15"/>
  <c r="AB266" i="15"/>
  <c r="AB267" i="15"/>
  <c r="AB268" i="15"/>
  <c r="AB269" i="15"/>
  <c r="AB270" i="15"/>
  <c r="B345" i="15"/>
  <c r="AB258" i="15"/>
  <c r="AB257" i="15"/>
  <c r="R255" i="15"/>
  <c r="R254" i="15"/>
  <c r="R253" i="15"/>
  <c r="R252" i="15"/>
  <c r="R251" i="15"/>
  <c r="R250" i="15"/>
  <c r="R249" i="15"/>
  <c r="R248" i="15"/>
  <c r="R247" i="15"/>
  <c r="R246" i="15"/>
  <c r="R245" i="15"/>
  <c r="R244" i="15"/>
  <c r="R243" i="15"/>
  <c r="R242" i="15"/>
  <c r="R241" i="15"/>
  <c r="R240" i="15"/>
  <c r="R239" i="15"/>
  <c r="R238" i="15"/>
  <c r="R237" i="15"/>
  <c r="R236" i="15"/>
  <c r="R235" i="15"/>
  <c r="R234" i="15"/>
  <c r="R233" i="15"/>
  <c r="R232" i="15"/>
  <c r="R231" i="15"/>
  <c r="R230" i="15"/>
  <c r="B230" i="15"/>
  <c r="R229" i="15"/>
  <c r="B229" i="15"/>
  <c r="R228" i="15"/>
  <c r="B228" i="15"/>
  <c r="R227" i="15"/>
  <c r="B227" i="15"/>
  <c r="R226" i="15"/>
  <c r="B226" i="15"/>
  <c r="R225" i="15"/>
  <c r="B225" i="15"/>
  <c r="R224" i="15"/>
  <c r="B224" i="15"/>
  <c r="R223" i="15"/>
  <c r="B223" i="15"/>
  <c r="R222" i="15"/>
  <c r="B222" i="15"/>
  <c r="R221" i="15"/>
  <c r="B221" i="15"/>
  <c r="R220" i="15"/>
  <c r="B220" i="15"/>
  <c r="R219" i="15"/>
  <c r="B219" i="15"/>
  <c r="AB120" i="6"/>
  <c r="AB121" i="6"/>
  <c r="AB122" i="6"/>
  <c r="AB117" i="6"/>
  <c r="AB118" i="6"/>
  <c r="R101" i="6"/>
  <c r="R102" i="6"/>
  <c r="R103" i="6"/>
  <c r="R104" i="6"/>
  <c r="R105" i="6"/>
  <c r="R106" i="6"/>
  <c r="R107" i="6"/>
  <c r="R108" i="6"/>
  <c r="R109" i="6"/>
  <c r="R110" i="6"/>
  <c r="R111" i="6"/>
  <c r="R112" i="6"/>
  <c r="R113" i="6"/>
  <c r="R114" i="6"/>
  <c r="R115" i="6"/>
  <c r="R100" i="6"/>
  <c r="R99" i="6"/>
  <c r="R98" i="6"/>
  <c r="R97" i="6"/>
  <c r="R96" i="6"/>
  <c r="R95" i="6"/>
  <c r="R94" i="6"/>
  <c r="R93" i="6"/>
  <c r="R92" i="6"/>
  <c r="R91" i="6"/>
  <c r="R90" i="6"/>
  <c r="R89" i="6"/>
  <c r="R88" i="6"/>
  <c r="R86" i="6"/>
  <c r="R85" i="6"/>
  <c r="R84" i="6"/>
  <c r="R83" i="6"/>
  <c r="R82" i="6"/>
  <c r="R81" i="6"/>
  <c r="R80" i="6"/>
  <c r="R79" i="6"/>
  <c r="B79" i="6"/>
  <c r="B80" i="6"/>
  <c r="L14" i="8"/>
  <c r="M14" i="8" s="1"/>
  <c r="J14" i="8"/>
  <c r="K14" i="8" s="1"/>
  <c r="H14" i="8"/>
  <c r="I14" i="8" s="1"/>
  <c r="L13" i="8"/>
  <c r="M13" i="8" s="1"/>
  <c r="J13" i="8"/>
  <c r="K13" i="8" s="1"/>
  <c r="H13" i="8"/>
  <c r="I13" i="8" s="1"/>
  <c r="L12" i="8"/>
  <c r="M12" i="8" s="1"/>
  <c r="J12" i="8"/>
  <c r="K12" i="8" s="1"/>
  <c r="P304" i="14"/>
  <c r="G304" i="14"/>
  <c r="P303" i="14"/>
  <c r="S303" i="14" s="1"/>
  <c r="C295" i="18" s="1"/>
  <c r="G303" i="14"/>
  <c r="Y114" i="6"/>
  <c r="P302" i="14"/>
  <c r="G302" i="14"/>
  <c r="Y113" i="6"/>
  <c r="P301" i="14"/>
  <c r="G301" i="14"/>
  <c r="Y112" i="6"/>
  <c r="P300" i="14"/>
  <c r="Q300" i="14" s="1"/>
  <c r="C217" i="13" s="1"/>
  <c r="G300" i="14"/>
  <c r="Y111" i="6"/>
  <c r="P299" i="14"/>
  <c r="G299" i="14"/>
  <c r="Y110" i="6"/>
  <c r="P298" i="14"/>
  <c r="B215" i="13" s="1"/>
  <c r="G298" i="14"/>
  <c r="Y109" i="6"/>
  <c r="P297" i="14"/>
  <c r="Q297" i="14" s="1"/>
  <c r="C214" i="13" s="1"/>
  <c r="G297" i="14"/>
  <c r="Y108" i="6"/>
  <c r="P296" i="14"/>
  <c r="B213" i="13" s="1"/>
  <c r="G296" i="14"/>
  <c r="Y107" i="6"/>
  <c r="G295" i="14"/>
  <c r="Y106" i="6"/>
  <c r="G294" i="14"/>
  <c r="Y105" i="6"/>
  <c r="G293" i="14"/>
  <c r="Y104" i="6"/>
  <c r="P292" i="14"/>
  <c r="G292" i="14"/>
  <c r="Y103" i="6"/>
  <c r="P291" i="14"/>
  <c r="B283" i="18" s="1"/>
  <c r="G291" i="14"/>
  <c r="Y102" i="6"/>
  <c r="P290" i="14"/>
  <c r="G290" i="14"/>
  <c r="Y101" i="6"/>
  <c r="P289" i="14"/>
  <c r="B206" i="13" s="1"/>
  <c r="G289" i="14"/>
  <c r="Y100" i="6"/>
  <c r="P288" i="14"/>
  <c r="S288" i="14" s="1"/>
  <c r="C280" i="18" s="1"/>
  <c r="G288" i="14"/>
  <c r="Y99" i="6"/>
  <c r="P287" i="14"/>
  <c r="G287" i="14"/>
  <c r="Y98" i="6"/>
  <c r="P286" i="14"/>
  <c r="G286" i="14"/>
  <c r="Y97" i="6"/>
  <c r="P285" i="14"/>
  <c r="G285" i="14"/>
  <c r="Y96" i="6"/>
  <c r="P284" i="14"/>
  <c r="G284" i="14"/>
  <c r="Y95" i="6"/>
  <c r="P283" i="14"/>
  <c r="B275" i="18" s="1"/>
  <c r="G283" i="14"/>
  <c r="Y94" i="6"/>
  <c r="P282" i="14"/>
  <c r="G282" i="14"/>
  <c r="Y93" i="6"/>
  <c r="P281" i="14"/>
  <c r="B198" i="13" s="1"/>
  <c r="G281" i="14"/>
  <c r="Y92" i="6"/>
  <c r="P280" i="14"/>
  <c r="B272" i="18" s="1"/>
  <c r="G280" i="14"/>
  <c r="Y91" i="6"/>
  <c r="P279" i="14"/>
  <c r="G279" i="14"/>
  <c r="Y90" i="6"/>
  <c r="P278" i="14"/>
  <c r="Q278" i="14" s="1"/>
  <c r="C195" i="13" s="1"/>
  <c r="G278" i="14"/>
  <c r="Y89" i="6"/>
  <c r="P277" i="14"/>
  <c r="G277" i="14"/>
  <c r="P276" i="14"/>
  <c r="G276" i="14"/>
  <c r="P275" i="14"/>
  <c r="B267" i="18" s="1"/>
  <c r="G275" i="14"/>
  <c r="P274" i="14"/>
  <c r="B191" i="13" s="1"/>
  <c r="G274" i="14"/>
  <c r="Y85" i="6"/>
  <c r="P273" i="14"/>
  <c r="G273" i="14"/>
  <c r="P272" i="14"/>
  <c r="S272" i="14" s="1"/>
  <c r="C264" i="18" s="1"/>
  <c r="G272" i="14"/>
  <c r="P271" i="14"/>
  <c r="B263" i="18" s="1"/>
  <c r="G271" i="14"/>
  <c r="P270" i="14"/>
  <c r="B187" i="13" s="1"/>
  <c r="G270" i="14"/>
  <c r="P269" i="14"/>
  <c r="G269" i="14"/>
  <c r="P268" i="14"/>
  <c r="B260" i="18" s="1"/>
  <c r="G268" i="14"/>
  <c r="B181" i="14"/>
  <c r="B180" i="14"/>
  <c r="B179" i="14"/>
  <c r="P178" i="14"/>
  <c r="S178" i="14" s="1"/>
  <c r="C170" i="18" s="1"/>
  <c r="B178" i="14"/>
  <c r="P177" i="14"/>
  <c r="S177" i="14" s="1"/>
  <c r="C169" i="18" s="1"/>
  <c r="B177" i="14"/>
  <c r="P176" i="14"/>
  <c r="Q176" i="14" s="1"/>
  <c r="C98" i="13" s="1"/>
  <c r="B176" i="14"/>
  <c r="P175" i="14"/>
  <c r="B175" i="14"/>
  <c r="P174" i="14"/>
  <c r="S174" i="14" s="1"/>
  <c r="C166" i="18" s="1"/>
  <c r="B174" i="14"/>
  <c r="P173" i="14"/>
  <c r="B165" i="18" s="1"/>
  <c r="B173" i="14"/>
  <c r="P172" i="14"/>
  <c r="B94" i="13" s="1"/>
  <c r="B172" i="14"/>
  <c r="P171" i="14"/>
  <c r="B171" i="14"/>
  <c r="P170" i="14"/>
  <c r="B92" i="13" s="1"/>
  <c r="B170" i="14"/>
  <c r="P169" i="14"/>
  <c r="B161" i="18" s="1"/>
  <c r="B169" i="14"/>
  <c r="P168" i="14"/>
  <c r="B160" i="18" s="1"/>
  <c r="B168" i="14"/>
  <c r="P167" i="14"/>
  <c r="S167" i="14" s="1"/>
  <c r="C159" i="18" s="1"/>
  <c r="E167" i="14"/>
  <c r="C167" i="14"/>
  <c r="B167" i="14"/>
  <c r="B166" i="14"/>
  <c r="C164" i="14"/>
  <c r="C163" i="14"/>
  <c r="C162" i="14"/>
  <c r="B195" i="15"/>
  <c r="C160" i="14"/>
  <c r="B194" i="15" s="1"/>
  <c r="B160" i="14"/>
  <c r="P160" i="14" s="1"/>
  <c r="S160" i="14" s="1"/>
  <c r="C159" i="14"/>
  <c r="B193" i="15" s="1"/>
  <c r="B159" i="14"/>
  <c r="P159" i="14" s="1"/>
  <c r="C158" i="14"/>
  <c r="B192" i="15" s="1"/>
  <c r="B158" i="14"/>
  <c r="P158" i="14" s="1"/>
  <c r="C157" i="14"/>
  <c r="B191" i="15" s="1"/>
  <c r="B157" i="14"/>
  <c r="P157" i="14" s="1"/>
  <c r="Q157" i="14" s="1"/>
  <c r="C85" i="13" s="1"/>
  <c r="B156" i="14"/>
  <c r="C152" i="14"/>
  <c r="B187" i="15" s="1"/>
  <c r="B152" i="14"/>
  <c r="P152" i="14" s="1"/>
  <c r="B144" i="18" s="1"/>
  <c r="C151" i="14"/>
  <c r="B186" i="15" s="1"/>
  <c r="B151" i="14"/>
  <c r="P151" i="14" s="1"/>
  <c r="B143" i="18" s="1"/>
  <c r="C150" i="14"/>
  <c r="B185" i="15" s="1"/>
  <c r="B150" i="14"/>
  <c r="P150" i="14" s="1"/>
  <c r="Q150" i="14" s="1"/>
  <c r="C82" i="13" s="1"/>
  <c r="C149" i="14"/>
  <c r="B184" i="15" s="1"/>
  <c r="B149" i="14"/>
  <c r="P149" i="14" s="1"/>
  <c r="Q149" i="14" s="1"/>
  <c r="C81" i="13" s="1"/>
  <c r="C148" i="14"/>
  <c r="B183" i="15" s="1"/>
  <c r="B148" i="14"/>
  <c r="P148" i="14" s="1"/>
  <c r="Q148" i="14" s="1"/>
  <c r="C80" i="13" s="1"/>
  <c r="C147" i="14"/>
  <c r="B182" i="15" s="1"/>
  <c r="B147" i="14"/>
  <c r="P147" i="14" s="1"/>
  <c r="S147" i="14" s="1"/>
  <c r="C139" i="18" s="1"/>
  <c r="C146" i="14"/>
  <c r="B181" i="15" s="1"/>
  <c r="B146" i="14"/>
  <c r="P146" i="14"/>
  <c r="Q146" i="14" s="1"/>
  <c r="C78" i="13" s="1"/>
  <c r="C145" i="14"/>
  <c r="B180" i="15"/>
  <c r="B145" i="14"/>
  <c r="P145" i="14"/>
  <c r="C144" i="14"/>
  <c r="B179" i="15" s="1"/>
  <c r="B144" i="14"/>
  <c r="P144" i="14"/>
  <c r="B143" i="14"/>
  <c r="C141" i="14"/>
  <c r="B176" i="15" s="1"/>
  <c r="C139" i="14"/>
  <c r="B175" i="15" s="1"/>
  <c r="B139" i="14"/>
  <c r="P139" i="14" s="1"/>
  <c r="C138" i="14"/>
  <c r="B174" i="15" s="1"/>
  <c r="B138" i="14"/>
  <c r="P138" i="14" s="1"/>
  <c r="S138" i="14" s="1"/>
  <c r="Q174" i="15" s="1"/>
  <c r="C137" i="14"/>
  <c r="B173" i="15"/>
  <c r="B137" i="14"/>
  <c r="P137" i="14" s="1"/>
  <c r="Q137" i="14" s="1"/>
  <c r="C73" i="13" s="1"/>
  <c r="C136" i="14"/>
  <c r="B172" i="15" s="1"/>
  <c r="B136" i="14"/>
  <c r="P136" i="14" s="1"/>
  <c r="Q136" i="14" s="1"/>
  <c r="C72" i="13" s="1"/>
  <c r="C135" i="14"/>
  <c r="B171" i="15"/>
  <c r="B135" i="14"/>
  <c r="P135" i="14"/>
  <c r="Q135" i="14" s="1"/>
  <c r="C71" i="13" s="1"/>
  <c r="C134" i="14"/>
  <c r="B170" i="15"/>
  <c r="B134" i="14"/>
  <c r="P134" i="14" s="1"/>
  <c r="B70" i="13" s="1"/>
  <c r="C133" i="14"/>
  <c r="B169" i="15" s="1"/>
  <c r="B133" i="14"/>
  <c r="P133" i="14" s="1"/>
  <c r="S133" i="14" s="1"/>
  <c r="B132" i="14"/>
  <c r="C129" i="14"/>
  <c r="C128" i="14"/>
  <c r="B162" i="15" s="1"/>
  <c r="C123" i="14"/>
  <c r="B158" i="15" s="1"/>
  <c r="B122" i="14"/>
  <c r="C113" i="14"/>
  <c r="B148" i="15" s="1"/>
  <c r="C111" i="14"/>
  <c r="B146" i="15" s="1"/>
  <c r="B111" i="14"/>
  <c r="P111" i="14" s="1"/>
  <c r="B104" i="18" s="1"/>
  <c r="C110" i="14"/>
  <c r="B145" i="15" s="1"/>
  <c r="B110" i="14"/>
  <c r="P110" i="14" s="1"/>
  <c r="B62" i="13" s="1"/>
  <c r="C109" i="14"/>
  <c r="B144" i="15" s="1"/>
  <c r="B109" i="14"/>
  <c r="P109" i="14" s="1"/>
  <c r="S109" i="14" s="1"/>
  <c r="C108" i="14"/>
  <c r="B143" i="15" s="1"/>
  <c r="B108" i="14"/>
  <c r="P108" i="14" s="1"/>
  <c r="B101" i="18" s="1"/>
  <c r="C107" i="14"/>
  <c r="B142" i="15" s="1"/>
  <c r="B107" i="14"/>
  <c r="P107" i="14" s="1"/>
  <c r="B100" i="18" s="1"/>
  <c r="B106" i="14"/>
  <c r="C104" i="14"/>
  <c r="B139" i="15" s="1"/>
  <c r="C102" i="14"/>
  <c r="B138" i="15" s="1"/>
  <c r="B102" i="14"/>
  <c r="P102" i="14" s="1"/>
  <c r="B95" i="18" s="1"/>
  <c r="C101" i="14"/>
  <c r="B137" i="15" s="1"/>
  <c r="B101" i="14"/>
  <c r="P101" i="14" s="1"/>
  <c r="B57" i="13" s="1"/>
  <c r="C100" i="14"/>
  <c r="B136" i="15" s="1"/>
  <c r="B100" i="14"/>
  <c r="P100" i="14" s="1"/>
  <c r="S100" i="14" s="1"/>
  <c r="B99" i="14"/>
  <c r="C97" i="14"/>
  <c r="B133" i="15" s="1"/>
  <c r="P95" i="14"/>
  <c r="B55" i="13" s="1"/>
  <c r="B88" i="18"/>
  <c r="C95" i="14"/>
  <c r="B132" i="15"/>
  <c r="B95" i="14"/>
  <c r="P94" i="14"/>
  <c r="C94" i="14"/>
  <c r="B131" i="15" s="1"/>
  <c r="B94" i="14"/>
  <c r="P93" i="14"/>
  <c r="B86" i="18"/>
  <c r="C93" i="14"/>
  <c r="B130" i="15"/>
  <c r="B93" i="14"/>
  <c r="P92" i="14"/>
  <c r="C92" i="14"/>
  <c r="B129" i="15" s="1"/>
  <c r="B92" i="14"/>
  <c r="P91" i="14"/>
  <c r="B84" i="18"/>
  <c r="C91" i="14"/>
  <c r="B128" i="15"/>
  <c r="B91" i="14"/>
  <c r="P90" i="14"/>
  <c r="C90" i="14"/>
  <c r="B127" i="15" s="1"/>
  <c r="B90" i="14"/>
  <c r="P89" i="14"/>
  <c r="B82" i="18"/>
  <c r="C89" i="14"/>
  <c r="B126" i="15"/>
  <c r="B89" i="14"/>
  <c r="P88" i="14"/>
  <c r="C88" i="14"/>
  <c r="B125" i="15" s="1"/>
  <c r="B88" i="14"/>
  <c r="B87" i="14"/>
  <c r="C85" i="14"/>
  <c r="B122" i="15" s="1"/>
  <c r="P83" i="14"/>
  <c r="B76" i="18" s="1"/>
  <c r="C83" i="14"/>
  <c r="B121" i="15" s="1"/>
  <c r="B83" i="14"/>
  <c r="P82" i="14"/>
  <c r="S82" i="14" s="1"/>
  <c r="C75" i="18" s="1"/>
  <c r="C82" i="14"/>
  <c r="B120" i="15" s="1"/>
  <c r="B82" i="14"/>
  <c r="P81" i="14"/>
  <c r="B74" i="18" s="1"/>
  <c r="C81" i="14"/>
  <c r="B119" i="15" s="1"/>
  <c r="B81" i="14"/>
  <c r="P80" i="14"/>
  <c r="Q80" i="14" s="1"/>
  <c r="C44" i="13" s="1"/>
  <c r="C80" i="14"/>
  <c r="B118" i="15" s="1"/>
  <c r="B80" i="14"/>
  <c r="P79" i="14"/>
  <c r="B43" i="13" s="1"/>
  <c r="C79" i="14"/>
  <c r="B117" i="15" s="1"/>
  <c r="B79" i="14"/>
  <c r="P78" i="14"/>
  <c r="B71" i="18" s="1"/>
  <c r="C78" i="14"/>
  <c r="B116" i="15" s="1"/>
  <c r="B78" i="14"/>
  <c r="B77" i="14"/>
  <c r="C75" i="14"/>
  <c r="B105" i="15" s="1"/>
  <c r="P73" i="14"/>
  <c r="B41" i="13" s="1"/>
  <c r="C73" i="14"/>
  <c r="B104" i="15" s="1"/>
  <c r="B73" i="14"/>
  <c r="P72" i="14"/>
  <c r="B65" i="18" s="1"/>
  <c r="C72" i="14"/>
  <c r="B103" i="15" s="1"/>
  <c r="B72" i="14"/>
  <c r="B71" i="14"/>
  <c r="C69" i="14"/>
  <c r="B100" i="15" s="1"/>
  <c r="P67" i="14"/>
  <c r="B60" i="18" s="1"/>
  <c r="C67" i="14"/>
  <c r="B99" i="15" s="1"/>
  <c r="B67" i="14"/>
  <c r="P66" i="14"/>
  <c r="B38" i="13" s="1"/>
  <c r="C66" i="14"/>
  <c r="B98" i="15" s="1"/>
  <c r="B66" i="14"/>
  <c r="P65" i="14"/>
  <c r="C65" i="14"/>
  <c r="B97" i="15" s="1"/>
  <c r="B65" i="14"/>
  <c r="P64" i="14"/>
  <c r="B57" i="18" s="1"/>
  <c r="C64" i="14"/>
  <c r="B96" i="15" s="1"/>
  <c r="B64" i="14"/>
  <c r="B63" i="14"/>
  <c r="C61" i="14"/>
  <c r="B93" i="15" s="1"/>
  <c r="P60" i="14"/>
  <c r="Q60" i="14" s="1"/>
  <c r="C35" i="13" s="1"/>
  <c r="B53" i="18"/>
  <c r="C60" i="14"/>
  <c r="B92" i="15" s="1"/>
  <c r="B60" i="14"/>
  <c r="P59" i="14"/>
  <c r="B52" i="18" s="1"/>
  <c r="C59" i="14"/>
  <c r="B91" i="15" s="1"/>
  <c r="B59" i="14"/>
  <c r="P58" i="14"/>
  <c r="B51" i="18" s="1"/>
  <c r="C58" i="14"/>
  <c r="B90" i="15" s="1"/>
  <c r="B58" i="14"/>
  <c r="P57" i="14"/>
  <c r="B50" i="18" s="1"/>
  <c r="C57" i="14"/>
  <c r="B89" i="15" s="1"/>
  <c r="B57" i="14"/>
  <c r="P56" i="14"/>
  <c r="S56" i="14" s="1"/>
  <c r="C49" i="18" s="1"/>
  <c r="C56" i="14"/>
  <c r="B88" i="15" s="1"/>
  <c r="B56" i="14"/>
  <c r="P55" i="14"/>
  <c r="B48" i="18" s="1"/>
  <c r="C55" i="14"/>
  <c r="B87" i="15" s="1"/>
  <c r="B55" i="14"/>
  <c r="P54" i="14"/>
  <c r="B47" i="18" s="1"/>
  <c r="C54" i="14"/>
  <c r="B86" i="15" s="1"/>
  <c r="B54" i="14"/>
  <c r="P53" i="14"/>
  <c r="B46" i="18" s="1"/>
  <c r="C53" i="14"/>
  <c r="B85" i="15" s="1"/>
  <c r="B53" i="14"/>
  <c r="P52" i="14"/>
  <c r="C52" i="14"/>
  <c r="B40" i="6" s="1"/>
  <c r="B52" i="14"/>
  <c r="B51" i="14"/>
  <c r="C47" i="14"/>
  <c r="P45" i="14"/>
  <c r="S45" i="14" s="1"/>
  <c r="Q77" i="15" s="1"/>
  <c r="C45" i="14"/>
  <c r="B45" i="14"/>
  <c r="P44" i="14"/>
  <c r="Q44" i="14" s="1"/>
  <c r="C25" i="13" s="1"/>
  <c r="C44" i="14"/>
  <c r="B44" i="14"/>
  <c r="P43" i="14"/>
  <c r="B36" i="18" s="1"/>
  <c r="C43" i="14"/>
  <c r="B43" i="14"/>
  <c r="P42" i="14"/>
  <c r="C42" i="14"/>
  <c r="B42" i="14"/>
  <c r="P41" i="14"/>
  <c r="B34" i="18" s="1"/>
  <c r="C41" i="14"/>
  <c r="B41" i="14"/>
  <c r="B40" i="14"/>
  <c r="C38" i="14"/>
  <c r="P36" i="14"/>
  <c r="B29" i="18" s="1"/>
  <c r="C36" i="14"/>
  <c r="B36" i="14"/>
  <c r="P35" i="14"/>
  <c r="B28" i="18" s="1"/>
  <c r="C35" i="14"/>
  <c r="B35" i="14"/>
  <c r="P34" i="14"/>
  <c r="C34" i="14"/>
  <c r="B34" i="14"/>
  <c r="P33" i="14"/>
  <c r="C33" i="14"/>
  <c r="B33" i="14"/>
  <c r="B32" i="14"/>
  <c r="C30" i="14"/>
  <c r="P29" i="14"/>
  <c r="Q29" i="14" s="1"/>
  <c r="C17" i="13" s="1"/>
  <c r="C29" i="14"/>
  <c r="B29" i="14"/>
  <c r="P28" i="14"/>
  <c r="C28" i="14"/>
  <c r="B28" i="14"/>
  <c r="P27" i="14"/>
  <c r="Q27" i="14" s="1"/>
  <c r="C15" i="13" s="1"/>
  <c r="C27" i="14"/>
  <c r="B27" i="14"/>
  <c r="P26" i="14"/>
  <c r="C26" i="14"/>
  <c r="B26" i="14"/>
  <c r="P25" i="14"/>
  <c r="Q25" i="14" s="1"/>
  <c r="C13" i="13" s="1"/>
  <c r="C25" i="14"/>
  <c r="B25" i="14"/>
  <c r="P24" i="14"/>
  <c r="B17" i="18" s="1"/>
  <c r="C24" i="14"/>
  <c r="B24" i="14"/>
  <c r="P23" i="14"/>
  <c r="Q23" i="14" s="1"/>
  <c r="C11" i="13" s="1"/>
  <c r="B16" i="18"/>
  <c r="C23" i="14"/>
  <c r="B23" i="14"/>
  <c r="P22" i="14"/>
  <c r="B15" i="18" s="1"/>
  <c r="C22" i="14"/>
  <c r="B22" i="14"/>
  <c r="P21" i="14"/>
  <c r="B14" i="18" s="1"/>
  <c r="C21" i="14"/>
  <c r="B21" i="14"/>
  <c r="P20" i="14"/>
  <c r="B8" i="13" s="1"/>
  <c r="C20" i="14"/>
  <c r="B20" i="14"/>
  <c r="P19" i="14"/>
  <c r="S19" i="14" s="1"/>
  <c r="Q45" i="15" s="1"/>
  <c r="C19" i="14"/>
  <c r="B19" i="14"/>
  <c r="P18" i="14"/>
  <c r="B11" i="18" s="1"/>
  <c r="C18" i="14"/>
  <c r="B18" i="14"/>
  <c r="P17" i="14"/>
  <c r="B10" i="18" s="1"/>
  <c r="C17" i="14"/>
  <c r="B17" i="14"/>
  <c r="B16" i="14"/>
  <c r="Q15" i="14"/>
  <c r="Q14" i="14"/>
  <c r="C14" i="14"/>
  <c r="P12" i="14"/>
  <c r="C12" i="14"/>
  <c r="B12" i="14"/>
  <c r="P11" i="14"/>
  <c r="B3" i="13" s="1"/>
  <c r="C11" i="14"/>
  <c r="B11" i="14"/>
  <c r="P10" i="14"/>
  <c r="C10" i="14"/>
  <c r="B10" i="14"/>
  <c r="B9" i="14"/>
  <c r="B2" i="14"/>
  <c r="L18" i="6"/>
  <c r="L17" i="6"/>
  <c r="O14" i="6"/>
  <c r="Y83" i="6"/>
  <c r="Y88" i="6"/>
  <c r="Y87" i="6"/>
  <c r="Y86" i="6"/>
  <c r="Y84" i="6"/>
  <c r="Y81" i="6"/>
  <c r="Y82" i="6"/>
  <c r="S278" i="14"/>
  <c r="C270" i="18" s="1"/>
  <c r="B270" i="18"/>
  <c r="B295" i="18"/>
  <c r="S299" i="14"/>
  <c r="C291" i="18" s="1"/>
  <c r="B291" i="18"/>
  <c r="S297" i="14"/>
  <c r="C289" i="18" s="1"/>
  <c r="S291" i="14"/>
  <c r="C283" i="18" s="1"/>
  <c r="S290" i="14"/>
  <c r="C282" i="18"/>
  <c r="B282" i="18"/>
  <c r="B280" i="18"/>
  <c r="S286" i="14"/>
  <c r="C278" i="18" s="1"/>
  <c r="B278" i="18"/>
  <c r="S284" i="14"/>
  <c r="C276" i="18" s="1"/>
  <c r="B276" i="18"/>
  <c r="S282" i="14"/>
  <c r="C274" i="18" s="1"/>
  <c r="B274" i="18"/>
  <c r="S277" i="14"/>
  <c r="C269" i="18" s="1"/>
  <c r="S273" i="14"/>
  <c r="C265" i="18" s="1"/>
  <c r="B265" i="18"/>
  <c r="B264" i="18"/>
  <c r="S271" i="14"/>
  <c r="C263" i="18" s="1"/>
  <c r="S270" i="14"/>
  <c r="C262" i="18" s="1"/>
  <c r="S269" i="14"/>
  <c r="C261" i="18" s="1"/>
  <c r="B261" i="18"/>
  <c r="B170" i="18"/>
  <c r="B164" i="18"/>
  <c r="B159" i="18"/>
  <c r="S65" i="14"/>
  <c r="S55" i="14"/>
  <c r="C48" i="18" s="1"/>
  <c r="S35" i="14"/>
  <c r="C28" i="18" s="1"/>
  <c r="S26" i="14"/>
  <c r="Y80" i="6"/>
  <c r="Q88" i="14"/>
  <c r="C48" i="13" s="1"/>
  <c r="S93" i="14"/>
  <c r="C86" i="18" s="1"/>
  <c r="S60" i="14"/>
  <c r="C53" i="18" s="1"/>
  <c r="S89" i="14"/>
  <c r="C82" i="18" s="1"/>
  <c r="S91" i="14"/>
  <c r="Q128" i="15" s="1"/>
  <c r="S95" i="14"/>
  <c r="C88" i="18" s="1"/>
  <c r="S81" i="14"/>
  <c r="C74" i="18" s="1"/>
  <c r="S24" i="14"/>
  <c r="C17" i="18" s="1"/>
  <c r="S22" i="14"/>
  <c r="C15" i="18" s="1"/>
  <c r="S10" i="14"/>
  <c r="Q37" i="15" s="1"/>
  <c r="B221" i="13"/>
  <c r="B220" i="13"/>
  <c r="B217" i="13"/>
  <c r="B216" i="13"/>
  <c r="B209" i="13"/>
  <c r="B208" i="13"/>
  <c r="B207" i="13"/>
  <c r="B205" i="13"/>
  <c r="B203" i="13"/>
  <c r="B200" i="13"/>
  <c r="B199" i="13"/>
  <c r="B195" i="13"/>
  <c r="B190" i="13"/>
  <c r="B188" i="13"/>
  <c r="B186" i="13"/>
  <c r="Q89" i="14"/>
  <c r="C49" i="13" s="1"/>
  <c r="Q81" i="14"/>
  <c r="C45" i="13" s="1"/>
  <c r="B10" i="13"/>
  <c r="B4" i="13"/>
  <c r="B89" i="13"/>
  <c r="M37" i="15"/>
  <c r="M52" i="15"/>
  <c r="M45" i="15"/>
  <c r="M192" i="15"/>
  <c r="Y224" i="15"/>
  <c r="Y232" i="15"/>
  <c r="Y248" i="15"/>
  <c r="Y220" i="15"/>
  <c r="Y228" i="15"/>
  <c r="Y236" i="15"/>
  <c r="Y240" i="15"/>
  <c r="Y244" i="15"/>
  <c r="Y252" i="15"/>
  <c r="B93" i="13"/>
  <c r="B97" i="13"/>
  <c r="Q175" i="14"/>
  <c r="C97" i="13" s="1"/>
  <c r="Y219" i="15"/>
  <c r="Y79" i="6"/>
  <c r="Y223" i="15"/>
  <c r="Y227" i="15"/>
  <c r="Y231" i="15"/>
  <c r="Y235" i="15"/>
  <c r="Y239" i="15"/>
  <c r="Y243" i="15"/>
  <c r="Y247" i="15"/>
  <c r="Y251" i="15"/>
  <c r="Y255" i="15"/>
  <c r="Y222" i="15"/>
  <c r="Y226" i="15"/>
  <c r="Y230" i="15"/>
  <c r="Y234" i="15"/>
  <c r="Y238" i="15"/>
  <c r="Y242" i="15"/>
  <c r="Y246" i="15"/>
  <c r="Y250" i="15"/>
  <c r="Y254" i="15"/>
  <c r="B90" i="13"/>
  <c r="B98" i="13"/>
  <c r="Q178" i="14"/>
  <c r="C100" i="13" s="1"/>
  <c r="Y221" i="15"/>
  <c r="Y225" i="15"/>
  <c r="Y229" i="15"/>
  <c r="Y233" i="15"/>
  <c r="Y237" i="15"/>
  <c r="Y241" i="15"/>
  <c r="Y249" i="15"/>
  <c r="Y253" i="15"/>
  <c r="Q12" i="14"/>
  <c r="C4" i="13" s="1"/>
  <c r="Q10" i="14"/>
  <c r="C2" i="13" s="1"/>
  <c r="Q274" i="14"/>
  <c r="C191" i="13" s="1"/>
  <c r="Q273" i="14"/>
  <c r="C190" i="13" s="1"/>
  <c r="Q272" i="14"/>
  <c r="C189" i="13" s="1"/>
  <c r="Q269" i="14"/>
  <c r="C186" i="13" s="1"/>
  <c r="Q282" i="14"/>
  <c r="C199" i="13" s="1"/>
  <c r="Q286" i="14"/>
  <c r="C203" i="13" s="1"/>
  <c r="Q290" i="14"/>
  <c r="C207" i="13" s="1"/>
  <c r="Q288" i="14"/>
  <c r="C205" i="13" s="1"/>
  <c r="Q304" i="14"/>
  <c r="C221" i="13" s="1"/>
  <c r="Q283" i="14"/>
  <c r="C200" i="13" s="1"/>
  <c r="Q291" i="14"/>
  <c r="C208" i="13" s="1"/>
  <c r="Q295" i="14"/>
  <c r="C212" i="13" s="1"/>
  <c r="Q299" i="14"/>
  <c r="C216" i="13" s="1"/>
  <c r="Q303" i="14"/>
  <c r="C220" i="13" s="1"/>
  <c r="Q95" i="14"/>
  <c r="C55" i="13" s="1"/>
  <c r="Q93" i="14"/>
  <c r="C53" i="13" s="1"/>
  <c r="B53" i="13"/>
  <c r="Q91" i="14"/>
  <c r="C51" i="13" s="1"/>
  <c r="B51" i="13"/>
  <c r="B49" i="13"/>
  <c r="B47" i="13"/>
  <c r="Q83" i="14"/>
  <c r="C47" i="13" s="1"/>
  <c r="B45" i="13"/>
  <c r="Q65" i="14"/>
  <c r="C37" i="13" s="1"/>
  <c r="B37" i="13"/>
  <c r="Q64" i="14"/>
  <c r="C36" i="13" s="1"/>
  <c r="B35" i="13"/>
  <c r="B32" i="13"/>
  <c r="Q43" i="14"/>
  <c r="C24" i="13" s="1"/>
  <c r="B23" i="13"/>
  <c r="B20" i="13"/>
  <c r="Q22" i="14"/>
  <c r="C10" i="13" s="1"/>
  <c r="Q17" i="14"/>
  <c r="C5" i="13" s="1"/>
  <c r="Q167" i="14"/>
  <c r="C89" i="13" s="1"/>
  <c r="AB221" i="15"/>
  <c r="AB220" i="15"/>
  <c r="AB80" i="6"/>
  <c r="AB222" i="15"/>
  <c r="AB82" i="6"/>
  <c r="AB83" i="6"/>
  <c r="AB224" i="15"/>
  <c r="AB84" i="6"/>
  <c r="AB225" i="15"/>
  <c r="AB219" i="15"/>
  <c r="AB79" i="6"/>
  <c r="AB226" i="15"/>
  <c r="AB86" i="6"/>
  <c r="AB227" i="15"/>
  <c r="AB234" i="15"/>
  <c r="AB94" i="6"/>
  <c r="AB229" i="15"/>
  <c r="AB232" i="15"/>
  <c r="AB92" i="6"/>
  <c r="AB235" i="15"/>
  <c r="AB238" i="15"/>
  <c r="AB98" i="6"/>
  <c r="AB231" i="15"/>
  <c r="AB236" i="15"/>
  <c r="AB96" i="6"/>
  <c r="AB239" i="15"/>
  <c r="AB242" i="15"/>
  <c r="AB102" i="6"/>
  <c r="AB228" i="15"/>
  <c r="AB88" i="6"/>
  <c r="AB241" i="15"/>
  <c r="AB244" i="15"/>
  <c r="AB104" i="6"/>
  <c r="AB230" i="15"/>
  <c r="AB90" i="6"/>
  <c r="AB240" i="15"/>
  <c r="AB100" i="6"/>
  <c r="AB243" i="15"/>
  <c r="AB247" i="15"/>
  <c r="AB250" i="15"/>
  <c r="AB110" i="6"/>
  <c r="AB251" i="15"/>
  <c r="AB249" i="15"/>
  <c r="AB252" i="15"/>
  <c r="AB112" i="6"/>
  <c r="AB115" i="6"/>
  <c r="AB245" i="15"/>
  <c r="AB248" i="15"/>
  <c r="AB108" i="6"/>
  <c r="AB254" i="15"/>
  <c r="AB114" i="6"/>
  <c r="AB246" i="15"/>
  <c r="AB106" i="6"/>
  <c r="AB253" i="15"/>
  <c r="J365" i="14"/>
  <c r="AB119" i="6" s="1"/>
  <c r="M98" i="15"/>
  <c r="Q97" i="15"/>
  <c r="C58" i="18"/>
  <c r="Q48" i="15"/>
  <c r="S71" i="14"/>
  <c r="C64" i="18" s="1"/>
  <c r="C3" i="18"/>
  <c r="D40" i="13" a="1"/>
  <c r="D40" i="13" s="1"/>
  <c r="AD115" i="6"/>
  <c r="AD113" i="6"/>
  <c r="AD253" i="15"/>
  <c r="AD111" i="6"/>
  <c r="AD251" i="15"/>
  <c r="AD114" i="6"/>
  <c r="AD254" i="15"/>
  <c r="AD112" i="6"/>
  <c r="AD252" i="15"/>
  <c r="AD98" i="6"/>
  <c r="AD238" i="15"/>
  <c r="AD103" i="6"/>
  <c r="AD243" i="15"/>
  <c r="AD106" i="6"/>
  <c r="AD246" i="15"/>
  <c r="AD244" i="15"/>
  <c r="AD104" i="6"/>
  <c r="AD248" i="15"/>
  <c r="AD108" i="6"/>
  <c r="AD107" i="6"/>
  <c r="AD247" i="15"/>
  <c r="AD242" i="15"/>
  <c r="AD102" i="6"/>
  <c r="AD99" i="6"/>
  <c r="AD239" i="15"/>
  <c r="AD245" i="15"/>
  <c r="AD105" i="6"/>
  <c r="AD241" i="15"/>
  <c r="AD101" i="6"/>
  <c r="AD250" i="15"/>
  <c r="AD110" i="6"/>
  <c r="AD249" i="15"/>
  <c r="AD109" i="6"/>
  <c r="AD240" i="15"/>
  <c r="AD100" i="6"/>
  <c r="AD94" i="6"/>
  <c r="AD234" i="15"/>
  <c r="AD93" i="6"/>
  <c r="AD233" i="15"/>
  <c r="AD96" i="6"/>
  <c r="AD236" i="15"/>
  <c r="AD91" i="6"/>
  <c r="AD231" i="15"/>
  <c r="AD89" i="6"/>
  <c r="AD229" i="15"/>
  <c r="AD97" i="6"/>
  <c r="AD237" i="15"/>
  <c r="AD90" i="6"/>
  <c r="AD230" i="15"/>
  <c r="AD92" i="6"/>
  <c r="AD232" i="15"/>
  <c r="AD95" i="6"/>
  <c r="AD235" i="15"/>
  <c r="AD145" i="6"/>
  <c r="AD283" i="15" s="1"/>
  <c r="AD146" i="6"/>
  <c r="AD284" i="15" s="1"/>
  <c r="AD147" i="6"/>
  <c r="AD285" i="15" s="1"/>
  <c r="AD148" i="6"/>
  <c r="AD286" i="15" s="1"/>
  <c r="AD149" i="6"/>
  <c r="AD287" i="15" s="1"/>
  <c r="AD150" i="6"/>
  <c r="AD288" i="15" s="1"/>
  <c r="AD151" i="6"/>
  <c r="AD289" i="15" s="1"/>
  <c r="AD152" i="6"/>
  <c r="AD290" i="15" s="1"/>
  <c r="AD153" i="6"/>
  <c r="AD291" i="15" s="1"/>
  <c r="AD154" i="6"/>
  <c r="AD292" i="15" s="1"/>
  <c r="AD155" i="6"/>
  <c r="AD293" i="15" s="1"/>
  <c r="AD156" i="6"/>
  <c r="AD294" i="15" s="1"/>
  <c r="AD157" i="6"/>
  <c r="AD295" i="15" s="1"/>
  <c r="AD158" i="6"/>
  <c r="AD296" i="15" s="1"/>
  <c r="AD159" i="6"/>
  <c r="AD297" i="15" s="1"/>
  <c r="AD160" i="6"/>
  <c r="AD298" i="15" s="1"/>
  <c r="AD161" i="6"/>
  <c r="AD299" i="15" s="1"/>
  <c r="AD162" i="6"/>
  <c r="AD300" i="15" s="1"/>
  <c r="AD163" i="6"/>
  <c r="AD301" i="15" s="1"/>
  <c r="AD164" i="6"/>
  <c r="AD302" i="15" s="1"/>
  <c r="AD165" i="6"/>
  <c r="AD303" i="15" s="1"/>
  <c r="AD166" i="6"/>
  <c r="AD304" i="15" s="1"/>
  <c r="AD167" i="6"/>
  <c r="AD305" i="15" s="1"/>
  <c r="AD168" i="6"/>
  <c r="AD306" i="15" s="1"/>
  <c r="AD169" i="6"/>
  <c r="AD307" i="15" s="1"/>
  <c r="AD170" i="6"/>
  <c r="AD308" i="15" s="1"/>
  <c r="AD171" i="6"/>
  <c r="AD309" i="15" s="1"/>
  <c r="AD172" i="6"/>
  <c r="AD310" i="15" s="1"/>
  <c r="AD173" i="6"/>
  <c r="AD311" i="15" s="1"/>
  <c r="AD174" i="6"/>
  <c r="AD312" i="15" s="1"/>
  <c r="AD175" i="6"/>
  <c r="AD313" i="15" s="1"/>
  <c r="AD176" i="6"/>
  <c r="AD314" i="15" s="1"/>
  <c r="AD177" i="6"/>
  <c r="AD315" i="15" s="1"/>
  <c r="AD178" i="6"/>
  <c r="AD316" i="15" s="1"/>
  <c r="AD179" i="6"/>
  <c r="AD317" i="15" s="1"/>
  <c r="AD180" i="6"/>
  <c r="AD318" i="15" s="1"/>
  <c r="AD181" i="6"/>
  <c r="AD319" i="15" s="1"/>
  <c r="AD182" i="6"/>
  <c r="AD320" i="15" s="1"/>
  <c r="AD183" i="6"/>
  <c r="AD321" i="15" s="1"/>
  <c r="AD184" i="6"/>
  <c r="AD322" i="15" s="1"/>
  <c r="AD185" i="6"/>
  <c r="AD323" i="15" s="1"/>
  <c r="AD186" i="6"/>
  <c r="AD324" i="15" s="1"/>
  <c r="AD187" i="6"/>
  <c r="AD325" i="15" s="1"/>
  <c r="AD188" i="6"/>
  <c r="AD326" i="15" s="1"/>
  <c r="AD189" i="6"/>
  <c r="AD327" i="15" s="1"/>
  <c r="AD190" i="6"/>
  <c r="AD328" i="15" s="1"/>
  <c r="AD191" i="6"/>
  <c r="AD329" i="15" s="1"/>
  <c r="AD192" i="6"/>
  <c r="AD330" i="15" s="1"/>
  <c r="AD193" i="6"/>
  <c r="AD331" i="15" s="1"/>
  <c r="AD194" i="6"/>
  <c r="AD332" i="15" s="1"/>
  <c r="AD195" i="6"/>
  <c r="AD333" i="15" s="1"/>
  <c r="AD196" i="6"/>
  <c r="AD334" i="15" s="1"/>
  <c r="AD255" i="15"/>
  <c r="AD119" i="6"/>
  <c r="AD121" i="6"/>
  <c r="AD122" i="6"/>
  <c r="AD117" i="6"/>
  <c r="AD118" i="6"/>
  <c r="AD116" i="6"/>
  <c r="AD120" i="6"/>
  <c r="AD88" i="6"/>
  <c r="AD228" i="15"/>
  <c r="F363" i="14"/>
  <c r="H363" i="14" s="1"/>
  <c r="F285" i="14"/>
  <c r="H285" i="14" s="1"/>
  <c r="AD221" i="15"/>
  <c r="AD82" i="6"/>
  <c r="F288" i="14"/>
  <c r="AD86" i="6"/>
  <c r="F289" i="14"/>
  <c r="AD227" i="15"/>
  <c r="F331" i="14"/>
  <c r="H331" i="14" s="1"/>
  <c r="AD226" i="15"/>
  <c r="AD224" i="15"/>
  <c r="AD84" i="6"/>
  <c r="AD87" i="6"/>
  <c r="AD222" i="15"/>
  <c r="AD80" i="6"/>
  <c r="AD85" i="6"/>
  <c r="F284" i="14"/>
  <c r="H284" i="14" s="1"/>
  <c r="F281" i="14"/>
  <c r="H281" i="14" s="1"/>
  <c r="F286" i="14"/>
  <c r="H286" i="14" s="1"/>
  <c r="F283" i="14"/>
  <c r="H283" i="14" s="1"/>
  <c r="F294" i="14"/>
  <c r="F291" i="14"/>
  <c r="H291" i="14" s="1"/>
  <c r="F293" i="14"/>
  <c r="H293" i="14" s="1"/>
  <c r="F282" i="14"/>
  <c r="H282" i="14" s="1"/>
  <c r="F292" i="14"/>
  <c r="F290" i="14"/>
  <c r="H290" i="14" s="1"/>
  <c r="F287" i="14"/>
  <c r="H287" i="14" s="1"/>
  <c r="AD83" i="6"/>
  <c r="AD220" i="15"/>
  <c r="AD81" i="6"/>
  <c r="AD223" i="15"/>
  <c r="F360" i="14"/>
  <c r="F352" i="14"/>
  <c r="F353" i="14"/>
  <c r="H353" i="14" s="1"/>
  <c r="F322" i="14"/>
  <c r="H322" i="14" s="1"/>
  <c r="F319" i="14"/>
  <c r="H319" i="14" s="1"/>
  <c r="F300" i="14"/>
  <c r="H300" i="14" s="1"/>
  <c r="F332" i="14"/>
  <c r="H332" i="14" s="1"/>
  <c r="F321" i="14"/>
  <c r="H321" i="14" s="1"/>
  <c r="F343" i="14"/>
  <c r="H343" i="14" s="1"/>
  <c r="F348" i="14"/>
  <c r="F298" i="14"/>
  <c r="H298" i="14" s="1"/>
  <c r="F311" i="14"/>
  <c r="H311" i="14" s="1"/>
  <c r="F324" i="14"/>
  <c r="F313" i="14"/>
  <c r="H313" i="14" s="1"/>
  <c r="F327" i="14"/>
  <c r="H327" i="14" s="1"/>
  <c r="F357" i="14"/>
  <c r="H357" i="14" s="1"/>
  <c r="F318" i="14"/>
  <c r="H318" i="14" s="1"/>
  <c r="F315" i="14"/>
  <c r="H315" i="14" s="1"/>
  <c r="F344" i="14"/>
  <c r="F356" i="14"/>
  <c r="H356" i="14" s="1"/>
  <c r="F310" i="14"/>
  <c r="H310" i="14" s="1"/>
  <c r="F307" i="14"/>
  <c r="H307" i="14" s="1"/>
  <c r="F320" i="14"/>
  <c r="H320" i="14" s="1"/>
  <c r="F309" i="14"/>
  <c r="H309" i="14" s="1"/>
  <c r="F355" i="14"/>
  <c r="H355" i="14" s="1"/>
  <c r="AD225" i="15"/>
  <c r="F336" i="14"/>
  <c r="H336" i="14" s="1"/>
  <c r="F361" i="14"/>
  <c r="F314" i="14"/>
  <c r="H314" i="14" s="1"/>
  <c r="F295" i="14"/>
  <c r="H295" i="14" s="1"/>
  <c r="F308" i="14"/>
  <c r="F354" i="14"/>
  <c r="F358" i="14"/>
  <c r="H358" i="14" s="1"/>
  <c r="F333" i="14"/>
  <c r="H333" i="14" s="1"/>
  <c r="F337" i="14"/>
  <c r="H337" i="14" s="1"/>
  <c r="F306" i="14"/>
  <c r="H306" i="14" s="1"/>
  <c r="F303" i="14"/>
  <c r="H303" i="14" s="1"/>
  <c r="F316" i="14"/>
  <c r="F305" i="14"/>
  <c r="H305" i="14" s="1"/>
  <c r="F359" i="14"/>
  <c r="F338" i="14"/>
  <c r="H338" i="14" s="1"/>
  <c r="F345" i="14"/>
  <c r="H345" i="14" s="1"/>
  <c r="F351" i="14"/>
  <c r="H351" i="14" s="1"/>
  <c r="F334" i="14"/>
  <c r="H334" i="14" s="1"/>
  <c r="F296" i="14"/>
  <c r="H296" i="14" s="1"/>
  <c r="F301" i="14"/>
  <c r="F346" i="14"/>
  <c r="H346" i="14" s="1"/>
  <c r="F350" i="14"/>
  <c r="H350" i="14" s="1"/>
  <c r="F349" i="14"/>
  <c r="H349" i="14" s="1"/>
  <c r="F326" i="14"/>
  <c r="H326" i="14" s="1"/>
  <c r="F323" i="14"/>
  <c r="H323" i="14" s="1"/>
  <c r="F304" i="14"/>
  <c r="F325" i="14"/>
  <c r="F339" i="14"/>
  <c r="H339" i="14"/>
  <c r="F342" i="14"/>
  <c r="H342" i="14" s="1"/>
  <c r="F330" i="14"/>
  <c r="H330" i="14" s="1"/>
  <c r="F329" i="14"/>
  <c r="H329" i="14" s="1"/>
  <c r="F362" i="14"/>
  <c r="H362" i="14" s="1"/>
  <c r="F341" i="14"/>
  <c r="H341" i="14" s="1"/>
  <c r="F328" i="14"/>
  <c r="F317" i="14"/>
  <c r="H317" i="14" s="1"/>
  <c r="F297" i="14"/>
  <c r="F335" i="14"/>
  <c r="H335" i="14" s="1"/>
  <c r="F340" i="14"/>
  <c r="F302" i="14"/>
  <c r="H302" i="14" s="1"/>
  <c r="F299" i="14"/>
  <c r="F312" i="14"/>
  <c r="F347" i="14"/>
  <c r="H347" i="14" s="1"/>
  <c r="F279" i="14"/>
  <c r="H279" i="14" s="1"/>
  <c r="F280" i="14"/>
  <c r="F278" i="14"/>
  <c r="H278" i="14" s="1"/>
  <c r="F270" i="14"/>
  <c r="F276" i="14"/>
  <c r="F273" i="14"/>
  <c r="F274" i="14"/>
  <c r="H274" i="14" s="1"/>
  <c r="F272" i="14"/>
  <c r="F275" i="14"/>
  <c r="H275" i="14" s="1"/>
  <c r="F271" i="14"/>
  <c r="H271" i="14" s="1"/>
  <c r="F269" i="14"/>
  <c r="F277" i="14"/>
  <c r="H277" i="14" s="1"/>
  <c r="F268" i="14"/>
  <c r="AD219" i="15"/>
  <c r="AD79" i="6"/>
  <c r="C84" i="18" l="1"/>
  <c r="H280" i="14"/>
  <c r="H288" i="14"/>
  <c r="H297" i="14"/>
  <c r="H328" i="14"/>
  <c r="H273" i="14"/>
  <c r="H186" i="14"/>
  <c r="N98" i="6" s="1"/>
  <c r="N238" i="15" s="1"/>
  <c r="H249" i="14"/>
  <c r="N183" i="6" s="1"/>
  <c r="N321" i="15" s="1"/>
  <c r="H233" i="14"/>
  <c r="N167" i="6" s="1"/>
  <c r="N305" i="15" s="1"/>
  <c r="H157" i="14"/>
  <c r="M191" i="15" s="1"/>
  <c r="H316" i="14"/>
  <c r="AB93" i="6"/>
  <c r="Q11" i="14"/>
  <c r="C3" i="13" s="1"/>
  <c r="B34" i="13"/>
  <c r="B42" i="13"/>
  <c r="S17" i="14"/>
  <c r="C10" i="18" s="1"/>
  <c r="S172" i="14"/>
  <c r="C164" i="18" s="1"/>
  <c r="S9" i="14"/>
  <c r="C2" i="18" s="1"/>
  <c r="S293" i="14"/>
  <c r="C285" i="18" s="1"/>
  <c r="B164" i="13"/>
  <c r="Q246" i="14"/>
  <c r="C168" i="13" s="1"/>
  <c r="B146" i="13"/>
  <c r="S246" i="14"/>
  <c r="C238" i="18" s="1"/>
  <c r="B186" i="18"/>
  <c r="Q362" i="14"/>
  <c r="C224" i="13" s="1"/>
  <c r="H213" i="14"/>
  <c r="N147" i="6" s="1"/>
  <c r="N285" i="15" s="1"/>
  <c r="H25" i="14"/>
  <c r="M51" i="15" s="1"/>
  <c r="H21" i="14"/>
  <c r="M47" i="15" s="1"/>
  <c r="H208" i="14"/>
  <c r="N120" i="6" s="1"/>
  <c r="H182" i="14"/>
  <c r="N94" i="6" s="1"/>
  <c r="N234" i="15" s="1"/>
  <c r="H178" i="14"/>
  <c r="N90" i="6" s="1"/>
  <c r="N230" i="15" s="1"/>
  <c r="H174" i="14"/>
  <c r="N86" i="6" s="1"/>
  <c r="N226" i="15" s="1"/>
  <c r="H170" i="14"/>
  <c r="N82" i="6" s="1"/>
  <c r="N222" i="15" s="1"/>
  <c r="H301" i="14"/>
  <c r="AB97" i="6"/>
  <c r="Q35" i="14"/>
  <c r="C20" i="13" s="1"/>
  <c r="Q172" i="14"/>
  <c r="C94" i="13" s="1"/>
  <c r="B192" i="13"/>
  <c r="B84" i="15"/>
  <c r="H312" i="14"/>
  <c r="H325" i="14"/>
  <c r="H294" i="14"/>
  <c r="Q68" i="15"/>
  <c r="Q72" i="14"/>
  <c r="C40" i="13" s="1"/>
  <c r="B22" i="13"/>
  <c r="Q293" i="14"/>
  <c r="C210" i="13" s="1"/>
  <c r="Q170" i="14"/>
  <c r="C92" i="13" s="1"/>
  <c r="B214" i="13"/>
  <c r="B5" i="18"/>
  <c r="S59" i="14"/>
  <c r="Q91" i="15" s="1"/>
  <c r="S184" i="14"/>
  <c r="C176" i="18" s="1"/>
  <c r="B170" i="13"/>
  <c r="Q224" i="14"/>
  <c r="C146" i="13" s="1"/>
  <c r="Q202" i="14"/>
  <c r="C124" i="13" s="1"/>
  <c r="B154" i="13"/>
  <c r="B158" i="13"/>
  <c r="S224" i="14"/>
  <c r="C216" i="18" s="1"/>
  <c r="Q334" i="14"/>
  <c r="B224" i="13"/>
  <c r="S326" i="14"/>
  <c r="C318" i="18" s="1"/>
  <c r="H52" i="14"/>
  <c r="H124" i="14"/>
  <c r="M159" i="15" s="1"/>
  <c r="H196" i="14"/>
  <c r="N108" i="6" s="1"/>
  <c r="H185" i="14"/>
  <c r="N97" i="6" s="1"/>
  <c r="N237" i="15" s="1"/>
  <c r="Q119" i="15"/>
  <c r="B12" i="13"/>
  <c r="Q41" i="14"/>
  <c r="C22" i="13" s="1"/>
  <c r="B36" i="13"/>
  <c r="Q173" i="14"/>
  <c r="C95" i="13" s="1"/>
  <c r="S12" i="14"/>
  <c r="S41" i="14"/>
  <c r="Q73" i="15" s="1"/>
  <c r="S78" i="14"/>
  <c r="S176" i="14"/>
  <c r="C168" i="18" s="1"/>
  <c r="B289" i="18"/>
  <c r="B13" i="18"/>
  <c r="B178" i="18"/>
  <c r="B156" i="13"/>
  <c r="Q236" i="14"/>
  <c r="C158" i="13" s="1"/>
  <c r="Q244" i="14"/>
  <c r="C166" i="13" s="1"/>
  <c r="S222" i="14"/>
  <c r="C214" i="18" s="1"/>
  <c r="Q310" i="14"/>
  <c r="S349" i="14"/>
  <c r="C341" i="18" s="1"/>
  <c r="H12" i="14"/>
  <c r="M39" i="15" s="1"/>
  <c r="H192" i="14"/>
  <c r="N104" i="6" s="1"/>
  <c r="N244" i="15" s="1"/>
  <c r="H169" i="14"/>
  <c r="N81" i="6" s="1"/>
  <c r="N221" i="15" s="1"/>
  <c r="H259" i="14"/>
  <c r="N193" i="6" s="1"/>
  <c r="N331" i="15" s="1"/>
  <c r="H251" i="14"/>
  <c r="N185" i="6" s="1"/>
  <c r="N323" i="15" s="1"/>
  <c r="H247" i="14"/>
  <c r="N181" i="6" s="1"/>
  <c r="N319" i="15" s="1"/>
  <c r="H239" i="14"/>
  <c r="N173" i="6" s="1"/>
  <c r="N311" i="15" s="1"/>
  <c r="H235" i="14"/>
  <c r="N169" i="6" s="1"/>
  <c r="N307" i="15" s="1"/>
  <c r="H231" i="14"/>
  <c r="N165" i="6" s="1"/>
  <c r="N303" i="15" s="1"/>
  <c r="H227" i="14"/>
  <c r="N161" i="6" s="1"/>
  <c r="N299" i="15" s="1"/>
  <c r="H211" i="14"/>
  <c r="N145" i="6" s="1"/>
  <c r="N283" i="15" s="1"/>
  <c r="H146" i="14"/>
  <c r="M181" i="15" s="1"/>
  <c r="H67" i="14"/>
  <c r="H123" i="14"/>
  <c r="M158" i="15" s="1"/>
  <c r="H210" i="14"/>
  <c r="N122" i="6" s="1"/>
  <c r="H199" i="14"/>
  <c r="N111" i="6" s="1"/>
  <c r="H195" i="14"/>
  <c r="N107" i="6" s="1"/>
  <c r="Q169" i="14"/>
  <c r="C91" i="13" s="1"/>
  <c r="B160" i="13"/>
  <c r="Q222" i="14"/>
  <c r="C144" i="13" s="1"/>
  <c r="Q342" i="14"/>
  <c r="B355" i="18"/>
  <c r="H340" i="14"/>
  <c r="H348" i="14"/>
  <c r="Q78" i="14"/>
  <c r="C42" i="13" s="1"/>
  <c r="B24" i="13"/>
  <c r="B5" i="13"/>
  <c r="S66" i="14"/>
  <c r="C59" i="18" s="1"/>
  <c r="S274" i="14"/>
  <c r="C266" i="18" s="1"/>
  <c r="B290" i="18"/>
  <c r="Q184" i="14"/>
  <c r="C106" i="13" s="1"/>
  <c r="B142" i="13"/>
  <c r="B175" i="13"/>
  <c r="Q228" i="14"/>
  <c r="C150" i="13" s="1"/>
  <c r="Q234" i="14"/>
  <c r="C156" i="13" s="1"/>
  <c r="S220" i="14"/>
  <c r="C212" i="18" s="1"/>
  <c r="S261" i="14"/>
  <c r="C253" i="18" s="1"/>
  <c r="B194" i="18"/>
  <c r="Q347" i="14"/>
  <c r="H258" i="14"/>
  <c r="N192" i="6" s="1"/>
  <c r="N330" i="15" s="1"/>
  <c r="H234" i="14"/>
  <c r="N168" i="6" s="1"/>
  <c r="N306" i="15" s="1"/>
  <c r="H145" i="14"/>
  <c r="M180" i="15" s="1"/>
  <c r="H58" i="14"/>
  <c r="M90" i="15" s="1"/>
  <c r="H101" i="14"/>
  <c r="M137" i="15" s="1"/>
  <c r="H205" i="14"/>
  <c r="N117" i="6" s="1"/>
  <c r="H198" i="14"/>
  <c r="N110" i="6" s="1"/>
  <c r="H194" i="14"/>
  <c r="N106" i="6" s="1"/>
  <c r="B114" i="13"/>
  <c r="B144" i="13"/>
  <c r="S255" i="14"/>
  <c r="C247" i="18" s="1"/>
  <c r="S310" i="14"/>
  <c r="C302" i="18" s="1"/>
  <c r="S334" i="14"/>
  <c r="C326" i="18" s="1"/>
  <c r="H359" i="14"/>
  <c r="H354" i="14"/>
  <c r="Q55" i="14"/>
  <c r="C30" i="13" s="1"/>
  <c r="Q271" i="14"/>
  <c r="C188" i="13" s="1"/>
  <c r="B100" i="13"/>
  <c r="B189" i="13"/>
  <c r="S64" i="14"/>
  <c r="Q96" i="15" s="1"/>
  <c r="S168" i="14"/>
  <c r="C160" i="18" s="1"/>
  <c r="B262" i="18"/>
  <c r="S280" i="14"/>
  <c r="C272" i="18" s="1"/>
  <c r="B68" i="13"/>
  <c r="AB116" i="6"/>
  <c r="B174" i="18"/>
  <c r="S191" i="14"/>
  <c r="C183" i="18" s="1"/>
  <c r="B145" i="13"/>
  <c r="B177" i="13"/>
  <c r="Q255" i="14"/>
  <c r="C177" i="13" s="1"/>
  <c r="Q231" i="14"/>
  <c r="C153" i="13" s="1"/>
  <c r="Q209" i="14"/>
  <c r="C131" i="13" s="1"/>
  <c r="S234" i="14"/>
  <c r="C226" i="18" s="1"/>
  <c r="Q323" i="14"/>
  <c r="B346" i="18"/>
  <c r="S315" i="14"/>
  <c r="C307" i="18" s="1"/>
  <c r="H79" i="14"/>
  <c r="M117" i="15" s="1"/>
  <c r="H109" i="14"/>
  <c r="M144" i="15" s="1"/>
  <c r="B21" i="18"/>
  <c r="Q28" i="14"/>
  <c r="C16" i="13" s="1"/>
  <c r="S28" i="14"/>
  <c r="C21" i="18" s="1"/>
  <c r="B16" i="13"/>
  <c r="B26" i="18"/>
  <c r="Q33" i="14"/>
  <c r="C18" i="13" s="1"/>
  <c r="B18" i="13"/>
  <c r="B193" i="13"/>
  <c r="Q276" i="14"/>
  <c r="C193" i="13" s="1"/>
  <c r="B268" i="18"/>
  <c r="B271" i="18"/>
  <c r="Q279" i="14"/>
  <c r="C196" i="13" s="1"/>
  <c r="B196" i="13"/>
  <c r="B279" i="18"/>
  <c r="S287" i="14"/>
  <c r="C279" i="18" s="1"/>
  <c r="B204" i="13"/>
  <c r="Q287" i="14"/>
  <c r="C204" i="13" s="1"/>
  <c r="H299" i="14"/>
  <c r="B143" i="13"/>
  <c r="S221" i="14"/>
  <c r="C213" i="18" s="1"/>
  <c r="B135" i="13"/>
  <c r="S213" i="14"/>
  <c r="C205" i="18" s="1"/>
  <c r="B205" i="18"/>
  <c r="Q213" i="14"/>
  <c r="C135" i="13" s="1"/>
  <c r="B227" i="18"/>
  <c r="Q235" i="14"/>
  <c r="C157" i="13" s="1"/>
  <c r="B157" i="13"/>
  <c r="B254" i="18"/>
  <c r="Q262" i="14"/>
  <c r="C184" i="13" s="1"/>
  <c r="S79" i="14"/>
  <c r="Q79" i="14"/>
  <c r="C43" i="13" s="1"/>
  <c r="C34" i="18"/>
  <c r="S33" i="14"/>
  <c r="S23" i="14"/>
  <c r="Q49" i="15" s="1"/>
  <c r="B11" i="13"/>
  <c r="S170" i="14"/>
  <c r="C162" i="18" s="1"/>
  <c r="B162" i="18"/>
  <c r="B96" i="13"/>
  <c r="Q174" i="14"/>
  <c r="C96" i="13" s="1"/>
  <c r="B166" i="18"/>
  <c r="S179" i="14"/>
  <c r="C171" i="18" s="1"/>
  <c r="B179" i="18"/>
  <c r="S185" i="14"/>
  <c r="C177" i="18" s="1"/>
  <c r="B107" i="13"/>
  <c r="Q254" i="14"/>
  <c r="C176" i="13" s="1"/>
  <c r="B14" i="13"/>
  <c r="B19" i="18"/>
  <c r="B118" i="13"/>
  <c r="Q196" i="14"/>
  <c r="C118" i="13" s="1"/>
  <c r="B211" i="18"/>
  <c r="B141" i="13"/>
  <c r="Q219" i="14"/>
  <c r="C141" i="13" s="1"/>
  <c r="Q296" i="14"/>
  <c r="C213" i="13" s="1"/>
  <c r="S279" i="14"/>
  <c r="C271" i="18" s="1"/>
  <c r="B75" i="18"/>
  <c r="Q82" i="14"/>
  <c r="C46" i="13" s="1"/>
  <c r="B46" i="13"/>
  <c r="B81" i="18"/>
  <c r="Q87" i="14"/>
  <c r="P87" i="14" s="1"/>
  <c r="B80" i="18" s="1"/>
  <c r="B48" i="13"/>
  <c r="B85" i="18"/>
  <c r="Q92" i="14"/>
  <c r="C52" i="13" s="1"/>
  <c r="B52" i="13"/>
  <c r="Q171" i="14"/>
  <c r="C93" i="13" s="1"/>
  <c r="S171" i="14"/>
  <c r="C163" i="18" s="1"/>
  <c r="B163" i="18"/>
  <c r="B167" i="18"/>
  <c r="S175" i="14"/>
  <c r="C167" i="18" s="1"/>
  <c r="B101" i="13"/>
  <c r="S73" i="14"/>
  <c r="Q104" i="15" s="1"/>
  <c r="Q73" i="14"/>
  <c r="C41" i="13" s="1"/>
  <c r="S285" i="14"/>
  <c r="C277" i="18" s="1"/>
  <c r="B277" i="18"/>
  <c r="S77" i="14"/>
  <c r="C70" i="18" s="1"/>
  <c r="B9" i="13"/>
  <c r="B12" i="18"/>
  <c r="Q19" i="14"/>
  <c r="C7" i="13" s="1"/>
  <c r="B7" i="13"/>
  <c r="B126" i="13"/>
  <c r="B128" i="13"/>
  <c r="Q354" i="14"/>
  <c r="S354" i="14"/>
  <c r="C351" i="18" s="1"/>
  <c r="B338" i="18"/>
  <c r="S346" i="14"/>
  <c r="C338" i="18" s="1"/>
  <c r="Q346" i="14"/>
  <c r="B330" i="18"/>
  <c r="Q338" i="14"/>
  <c r="B322" i="18"/>
  <c r="S330" i="14"/>
  <c r="C322" i="18" s="1"/>
  <c r="Q330" i="14"/>
  <c r="B314" i="18"/>
  <c r="S322" i="14"/>
  <c r="C314" i="18" s="1"/>
  <c r="B298" i="18"/>
  <c r="S306" i="14"/>
  <c r="C298" i="18" s="1"/>
  <c r="Q306" i="14"/>
  <c r="B73" i="18"/>
  <c r="S80" i="14"/>
  <c r="B44" i="13"/>
  <c r="Q179" i="14"/>
  <c r="C101" i="13" s="1"/>
  <c r="B120" i="13"/>
  <c r="B232" i="18"/>
  <c r="S240" i="14"/>
  <c r="C232" i="18" s="1"/>
  <c r="B162" i="13"/>
  <c r="Q257" i="14"/>
  <c r="C179" i="13" s="1"/>
  <c r="S257" i="14"/>
  <c r="C249" i="18" s="1"/>
  <c r="B171" i="13"/>
  <c r="Q249" i="14"/>
  <c r="C171" i="13" s="1"/>
  <c r="B294" i="18"/>
  <c r="B219" i="13"/>
  <c r="Q302" i="14"/>
  <c r="C219" i="13" s="1"/>
  <c r="H270" i="14"/>
  <c r="Q26" i="14"/>
  <c r="C14" i="13" s="1"/>
  <c r="B202" i="13"/>
  <c r="S302" i="14"/>
  <c r="C294" i="18" s="1"/>
  <c r="B30" i="13"/>
  <c r="Q285" i="14"/>
  <c r="C202" i="13" s="1"/>
  <c r="S21" i="14"/>
  <c r="B180" i="18"/>
  <c r="Q188" i="14"/>
  <c r="C110" i="13" s="1"/>
  <c r="B172" i="18"/>
  <c r="B102" i="13"/>
  <c r="B176" i="13"/>
  <c r="B38" i="18"/>
  <c r="B26" i="13"/>
  <c r="Q45" i="14"/>
  <c r="C26" i="13" s="1"/>
  <c r="B194" i="13"/>
  <c r="Q277" i="14"/>
  <c r="C194" i="13" s="1"/>
  <c r="B269" i="18"/>
  <c r="S51" i="14"/>
  <c r="C44" i="18" s="1"/>
  <c r="Q63" i="14"/>
  <c r="P63" i="14" s="1"/>
  <c r="B56" i="18" s="1"/>
  <c r="B201" i="13"/>
  <c r="Q284" i="14"/>
  <c r="C201" i="13" s="1"/>
  <c r="S292" i="14"/>
  <c r="C284" i="18" s="1"/>
  <c r="B284" i="18"/>
  <c r="Q292" i="14"/>
  <c r="C209" i="13" s="1"/>
  <c r="B293" i="18"/>
  <c r="Q301" i="14"/>
  <c r="C218" i="13" s="1"/>
  <c r="S301" i="14"/>
  <c r="C293" i="18" s="1"/>
  <c r="B218" i="13"/>
  <c r="S304" i="14"/>
  <c r="C296" i="18" s="1"/>
  <c r="B296" i="18"/>
  <c r="S187" i="14"/>
  <c r="C179" i="18" s="1"/>
  <c r="Q187" i="14"/>
  <c r="C109" i="13" s="1"/>
  <c r="Q198" i="14"/>
  <c r="C120" i="13" s="1"/>
  <c r="Q207" i="14"/>
  <c r="C129" i="13" s="1"/>
  <c r="S207" i="14"/>
  <c r="C199" i="18" s="1"/>
  <c r="Q199" i="14"/>
  <c r="C121" i="13" s="1"/>
  <c r="S199" i="14"/>
  <c r="C191" i="18" s="1"/>
  <c r="B213" i="18"/>
  <c r="B206" i="18"/>
  <c r="Q214" i="14"/>
  <c r="C136" i="13" s="1"/>
  <c r="A111" i="12"/>
  <c r="B268" i="14"/>
  <c r="Q327" i="14"/>
  <c r="H242" i="14"/>
  <c r="N176" i="6" s="1"/>
  <c r="N314" i="15" s="1"/>
  <c r="H223" i="14"/>
  <c r="N157" i="6" s="1"/>
  <c r="N295" i="15" s="1"/>
  <c r="H93" i="14"/>
  <c r="M130" i="15" s="1"/>
  <c r="H89" i="14"/>
  <c r="M126" i="15" s="1"/>
  <c r="H119" i="14"/>
  <c r="M154" i="15" s="1"/>
  <c r="H204" i="14"/>
  <c r="N116" i="6" s="1"/>
  <c r="H197" i="14"/>
  <c r="N109" i="6" s="1"/>
  <c r="H191" i="14"/>
  <c r="N103" i="6" s="1"/>
  <c r="N243" i="15" s="1"/>
  <c r="H187" i="14"/>
  <c r="N99" i="6" s="1"/>
  <c r="N239" i="15" s="1"/>
  <c r="H177" i="14"/>
  <c r="N89" i="6" s="1"/>
  <c r="N229" i="15" s="1"/>
  <c r="Q24" i="14"/>
  <c r="C12" i="13" s="1"/>
  <c r="B28" i="13"/>
  <c r="Q270" i="14"/>
  <c r="C187" i="13" s="1"/>
  <c r="Q280" i="14"/>
  <c r="C197" i="13" s="1"/>
  <c r="Q53" i="14"/>
  <c r="C28" i="13" s="1"/>
  <c r="B197" i="13"/>
  <c r="S53" i="14"/>
  <c r="Q85" i="15" s="1"/>
  <c r="B59" i="18"/>
  <c r="B168" i="18"/>
  <c r="S283" i="14"/>
  <c r="C275" i="18" s="1"/>
  <c r="H268" i="14"/>
  <c r="H272" i="14"/>
  <c r="H304" i="14"/>
  <c r="B108" i="13"/>
  <c r="S192" i="14"/>
  <c r="C184" i="18" s="1"/>
  <c r="B148" i="13"/>
  <c r="Q220" i="14"/>
  <c r="C142" i="13" s="1"/>
  <c r="Q197" i="14"/>
  <c r="C119" i="13" s="1"/>
  <c r="S232" i="14"/>
  <c r="C224" i="18" s="1"/>
  <c r="B347" i="18"/>
  <c r="H252" i="14"/>
  <c r="N186" i="6" s="1"/>
  <c r="N324" i="15" s="1"/>
  <c r="H244" i="14"/>
  <c r="N178" i="6" s="1"/>
  <c r="N316" i="15" s="1"/>
  <c r="H241" i="14"/>
  <c r="N175" i="6" s="1"/>
  <c r="N313" i="15" s="1"/>
  <c r="H226" i="14"/>
  <c r="N160" i="6" s="1"/>
  <c r="N298" i="15" s="1"/>
  <c r="H149" i="14"/>
  <c r="M184" i="15" s="1"/>
  <c r="H159" i="14"/>
  <c r="M193" i="15" s="1"/>
  <c r="H118" i="14"/>
  <c r="M153" i="15" s="1"/>
  <c r="H207" i="14"/>
  <c r="N119" i="6" s="1"/>
  <c r="H203" i="14"/>
  <c r="N115" i="6" s="1"/>
  <c r="H190" i="14"/>
  <c r="N102" i="6" s="1"/>
  <c r="N242" i="15" s="1"/>
  <c r="H183" i="14"/>
  <c r="N95" i="6" s="1"/>
  <c r="N235" i="15" s="1"/>
  <c r="H179" i="14"/>
  <c r="N91" i="6" s="1"/>
  <c r="N231" i="15" s="1"/>
  <c r="H172" i="14"/>
  <c r="N84" i="6" s="1"/>
  <c r="N224" i="15" s="1"/>
  <c r="H308" i="14"/>
  <c r="H269" i="14"/>
  <c r="H276" i="14"/>
  <c r="H361" i="14"/>
  <c r="H324" i="14"/>
  <c r="H289" i="14"/>
  <c r="Q50" i="15"/>
  <c r="Q92" i="15"/>
  <c r="Q66" i="14"/>
  <c r="C38" i="13" s="1"/>
  <c r="Q168" i="14"/>
  <c r="C90" i="13" s="1"/>
  <c r="S43" i="14"/>
  <c r="S63" i="14"/>
  <c r="C56" i="18" s="1"/>
  <c r="B166" i="13"/>
  <c r="Q242" i="14"/>
  <c r="C164" i="13" s="1"/>
  <c r="S259" i="14"/>
  <c r="C251" i="18" s="1"/>
  <c r="S226" i="14"/>
  <c r="C218" i="18" s="1"/>
  <c r="Q337" i="14"/>
  <c r="B359" i="18"/>
  <c r="S358" i="14"/>
  <c r="C355" i="18" s="1"/>
  <c r="H255" i="14"/>
  <c r="N189" i="6" s="1"/>
  <c r="N327" i="15" s="1"/>
  <c r="H236" i="14"/>
  <c r="N170" i="6" s="1"/>
  <c r="N308" i="15" s="1"/>
  <c r="H232" i="14"/>
  <c r="N166" i="6" s="1"/>
  <c r="N304" i="15" s="1"/>
  <c r="H228" i="14"/>
  <c r="N162" i="6" s="1"/>
  <c r="N300" i="15" s="1"/>
  <c r="H221" i="14"/>
  <c r="N155" i="6" s="1"/>
  <c r="N293" i="15" s="1"/>
  <c r="H217" i="14"/>
  <c r="N151" i="6" s="1"/>
  <c r="N289" i="15" s="1"/>
  <c r="H95" i="14"/>
  <c r="M132" i="15" s="1"/>
  <c r="H91" i="14"/>
  <c r="M128" i="15" s="1"/>
  <c r="H102" i="14"/>
  <c r="M138" i="15" s="1"/>
  <c r="H206" i="14"/>
  <c r="N118" i="6" s="1"/>
  <c r="H224" i="14"/>
  <c r="N158" i="6" s="1"/>
  <c r="N296" i="15" s="1"/>
  <c r="H135" i="14"/>
  <c r="M171" i="15" s="1"/>
  <c r="H72" i="14"/>
  <c r="M103" i="15" s="1"/>
  <c r="H188" i="14"/>
  <c r="N100" i="6" s="1"/>
  <c r="N240" i="15" s="1"/>
  <c r="H181" i="14"/>
  <c r="N93" i="6" s="1"/>
  <c r="N233" i="15" s="1"/>
  <c r="S313" i="14"/>
  <c r="C305" i="18" s="1"/>
  <c r="S361" i="14"/>
  <c r="C358" i="18" s="1"/>
  <c r="B358" i="18"/>
  <c r="S203" i="14"/>
  <c r="C195" i="18" s="1"/>
  <c r="B125" i="13"/>
  <c r="B210" i="18"/>
  <c r="S218" i="14"/>
  <c r="C210" i="18" s="1"/>
  <c r="B204" i="18"/>
  <c r="S212" i="14"/>
  <c r="C204" i="18" s="1"/>
  <c r="Q212" i="14"/>
  <c r="C134" i="13" s="1"/>
  <c r="B31" i="13"/>
  <c r="Q281" i="14"/>
  <c r="C198" i="13" s="1"/>
  <c r="S57" i="14"/>
  <c r="Q180" i="14"/>
  <c r="C102" i="13" s="1"/>
  <c r="B130" i="13"/>
  <c r="Q208" i="14"/>
  <c r="C130" i="13" s="1"/>
  <c r="S214" i="14"/>
  <c r="C206" i="18" s="1"/>
  <c r="B191" i="18"/>
  <c r="B199" i="18"/>
  <c r="B133" i="13"/>
  <c r="B203" i="18"/>
  <c r="S211" i="14"/>
  <c r="C203" i="18" s="1"/>
  <c r="B297" i="18"/>
  <c r="Q360" i="14"/>
  <c r="C222" i="13" s="1"/>
  <c r="S360" i="14"/>
  <c r="C357" i="18" s="1"/>
  <c r="B222" i="13"/>
  <c r="S190" i="14"/>
  <c r="C182" i="18" s="1"/>
  <c r="Q190" i="14"/>
  <c r="C112" i="13" s="1"/>
  <c r="B313" i="18"/>
  <c r="S321" i="14"/>
  <c r="C313" i="18" s="1"/>
  <c r="S182" i="14"/>
  <c r="C174" i="18" s="1"/>
  <c r="Q182" i="14"/>
  <c r="C104" i="13" s="1"/>
  <c r="B115" i="13"/>
  <c r="S193" i="14"/>
  <c r="C185" i="18" s="1"/>
  <c r="Q359" i="14"/>
  <c r="S359" i="14"/>
  <c r="C356" i="18" s="1"/>
  <c r="B337" i="18"/>
  <c r="S345" i="14"/>
  <c r="C337" i="18" s="1"/>
  <c r="B321" i="18"/>
  <c r="Q329" i="14"/>
  <c r="S329" i="14"/>
  <c r="C321" i="18" s="1"/>
  <c r="H344" i="14"/>
  <c r="Q126" i="15"/>
  <c r="Q36" i="14"/>
  <c r="C21" i="13" s="1"/>
  <c r="Q58" i="14"/>
  <c r="C33" i="13" s="1"/>
  <c r="Q298" i="14"/>
  <c r="C215" i="13" s="1"/>
  <c r="Q177" i="14"/>
  <c r="C99" i="13" s="1"/>
  <c r="B91" i="13"/>
  <c r="B95" i="13"/>
  <c r="B58" i="18"/>
  <c r="S298" i="14"/>
  <c r="C290" i="18" s="1"/>
  <c r="B110" i="13"/>
  <c r="B129" i="13"/>
  <c r="S201" i="14"/>
  <c r="C193" i="18" s="1"/>
  <c r="S208" i="14"/>
  <c r="C200" i="18" s="1"/>
  <c r="B208" i="18"/>
  <c r="S216" i="14"/>
  <c r="C208" i="18" s="1"/>
  <c r="B138" i="13"/>
  <c r="B233" i="18"/>
  <c r="B163" i="13"/>
  <c r="B250" i="18"/>
  <c r="B180" i="13"/>
  <c r="Q321" i="14"/>
  <c r="S353" i="14"/>
  <c r="C350" i="18" s="1"/>
  <c r="B350" i="18"/>
  <c r="B33" i="13"/>
  <c r="B99" i="13"/>
  <c r="B134" i="13"/>
  <c r="Q201" i="14"/>
  <c r="C123" i="13" s="1"/>
  <c r="Q215" i="14"/>
  <c r="C137" i="13" s="1"/>
  <c r="S215" i="14"/>
  <c r="C207" i="18" s="1"/>
  <c r="B207" i="18"/>
  <c r="B222" i="18"/>
  <c r="Q230" i="14"/>
  <c r="C152" i="13" s="1"/>
  <c r="B240" i="18"/>
  <c r="S248" i="14"/>
  <c r="C240" i="18" s="1"/>
  <c r="B249" i="18"/>
  <c r="B179" i="13"/>
  <c r="B241" i="18"/>
  <c r="S249" i="14"/>
  <c r="C241" i="18" s="1"/>
  <c r="B343" i="18"/>
  <c r="S351" i="14"/>
  <c r="Q351" i="14"/>
  <c r="B335" i="18"/>
  <c r="S343" i="14"/>
  <c r="C335" i="18" s="1"/>
  <c r="Q343" i="14"/>
  <c r="B327" i="18"/>
  <c r="S335" i="14"/>
  <c r="C327" i="18" s="1"/>
  <c r="Q335" i="14"/>
  <c r="B311" i="18"/>
  <c r="Q319" i="14"/>
  <c r="B303" i="18"/>
  <c r="Q311" i="14"/>
  <c r="B66" i="18"/>
  <c r="P13" i="8"/>
  <c r="F23" i="11" s="1"/>
  <c r="B112" i="13"/>
  <c r="B287" i="18"/>
  <c r="Q193" i="14"/>
  <c r="C115" i="13" s="1"/>
  <c r="S195" i="14"/>
  <c r="C187" i="18" s="1"/>
  <c r="B198" i="18"/>
  <c r="S206" i="14"/>
  <c r="C198" i="18" s="1"/>
  <c r="B223" i="13"/>
  <c r="S337" i="14"/>
  <c r="C329" i="18" s="1"/>
  <c r="S363" i="14"/>
  <c r="C360" i="18" s="1"/>
  <c r="Q363" i="14"/>
  <c r="C225" i="13" s="1"/>
  <c r="S357" i="14"/>
  <c r="C354" i="18" s="1"/>
  <c r="B354" i="18"/>
  <c r="B111" i="18"/>
  <c r="S119" i="14"/>
  <c r="C111" i="18" s="1"/>
  <c r="Q130" i="15"/>
  <c r="Q87" i="15"/>
  <c r="Q54" i="14"/>
  <c r="C29" i="13" s="1"/>
  <c r="Q67" i="14"/>
  <c r="C39" i="13" s="1"/>
  <c r="Q51" i="14"/>
  <c r="P51" i="14" s="1"/>
  <c r="S54" i="14"/>
  <c r="S67" i="14"/>
  <c r="S169" i="14"/>
  <c r="C161" i="18" s="1"/>
  <c r="S173" i="14"/>
  <c r="C165" i="18" s="1"/>
  <c r="B169" i="18"/>
  <c r="S275" i="14"/>
  <c r="C267" i="18" s="1"/>
  <c r="S281" i="14"/>
  <c r="C273" i="18" s="1"/>
  <c r="S289" i="14"/>
  <c r="C281" i="18" s="1"/>
  <c r="B182" i="18"/>
  <c r="B140" i="13"/>
  <c r="B123" i="13"/>
  <c r="Q203" i="14"/>
  <c r="C125" i="13" s="1"/>
  <c r="S230" i="14"/>
  <c r="C222" i="18" s="1"/>
  <c r="B195" i="18"/>
  <c r="Q345" i="14"/>
  <c r="Q356" i="14"/>
  <c r="S356" i="14"/>
  <c r="C353" i="18" s="1"/>
  <c r="B333" i="18"/>
  <c r="Q341" i="14"/>
  <c r="B325" i="18"/>
  <c r="Q333" i="14"/>
  <c r="B317" i="18"/>
  <c r="S325" i="14"/>
  <c r="C317" i="18" s="1"/>
  <c r="Q325" i="14"/>
  <c r="B301" i="18"/>
  <c r="Q309" i="14"/>
  <c r="S166" i="14"/>
  <c r="C158" i="18" s="1"/>
  <c r="B29" i="13"/>
  <c r="B39" i="13"/>
  <c r="Q275" i="14"/>
  <c r="C192" i="13" s="1"/>
  <c r="B273" i="18"/>
  <c r="B281" i="18"/>
  <c r="H352" i="14"/>
  <c r="H360" i="14"/>
  <c r="H292" i="14"/>
  <c r="C12" i="18"/>
  <c r="Q132" i="15"/>
  <c r="Q289" i="14"/>
  <c r="C206" i="13" s="1"/>
  <c r="B117" i="13"/>
  <c r="Q195" i="14"/>
  <c r="C117" i="13" s="1"/>
  <c r="B219" i="18"/>
  <c r="Q227" i="14"/>
  <c r="C149" i="13" s="1"/>
  <c r="B237" i="18"/>
  <c r="B167" i="13"/>
  <c r="Q313" i="14"/>
  <c r="Q361" i="14"/>
  <c r="C223" i="13" s="1"/>
  <c r="B352" i="18"/>
  <c r="S355" i="14"/>
  <c r="C352" i="18" s="1"/>
  <c r="B168" i="13"/>
  <c r="B181" i="13"/>
  <c r="B150" i="13"/>
  <c r="Q251" i="14"/>
  <c r="C173" i="13" s="1"/>
  <c r="S238" i="14"/>
  <c r="C230" i="18" s="1"/>
  <c r="S236" i="14"/>
  <c r="C228" i="18" s="1"/>
  <c r="Q322" i="14"/>
  <c r="S318" i="14"/>
  <c r="C310" i="18" s="1"/>
  <c r="S338" i="14"/>
  <c r="C330" i="18" s="1"/>
  <c r="H260" i="14"/>
  <c r="N194" i="6" s="1"/>
  <c r="N332" i="15" s="1"/>
  <c r="H257" i="14"/>
  <c r="N191" i="6" s="1"/>
  <c r="N329" i="15" s="1"/>
  <c r="H250" i="14"/>
  <c r="N184" i="6" s="1"/>
  <c r="N322" i="15" s="1"/>
  <c r="H225" i="14"/>
  <c r="N159" i="6" s="1"/>
  <c r="N297" i="15" s="1"/>
  <c r="H53" i="14"/>
  <c r="M85" i="15" s="1"/>
  <c r="H92" i="14"/>
  <c r="M129" i="15" s="1"/>
  <c r="H17" i="14"/>
  <c r="M43" i="15" s="1"/>
  <c r="H256" i="14"/>
  <c r="N190" i="6" s="1"/>
  <c r="N328" i="15" s="1"/>
  <c r="H253" i="14"/>
  <c r="N187" i="6" s="1"/>
  <c r="N325" i="15" s="1"/>
  <c r="H60" i="14"/>
  <c r="M92" i="15" s="1"/>
  <c r="H56" i="14"/>
  <c r="H34" i="14"/>
  <c r="M67" i="15" s="1"/>
  <c r="H20" i="14"/>
  <c r="M46" i="15" s="1"/>
  <c r="H248" i="14"/>
  <c r="N182" i="6" s="1"/>
  <c r="N320" i="15" s="1"/>
  <c r="H245" i="14"/>
  <c r="N179" i="6" s="1"/>
  <c r="N317" i="15" s="1"/>
  <c r="H220" i="14"/>
  <c r="N154" i="6" s="1"/>
  <c r="N292" i="15" s="1"/>
  <c r="H136" i="14"/>
  <c r="M172" i="15" s="1"/>
  <c r="H55" i="14"/>
  <c r="M87" i="15" s="1"/>
  <c r="H65" i="14"/>
  <c r="H83" i="14"/>
  <c r="M121" i="15" s="1"/>
  <c r="H125" i="14"/>
  <c r="M160" i="15" s="1"/>
  <c r="Q232" i="14"/>
  <c r="C154" i="13" s="1"/>
  <c r="Q238" i="14"/>
  <c r="C160" i="13" s="1"/>
  <c r="S251" i="14"/>
  <c r="C243" i="18" s="1"/>
  <c r="S228" i="14"/>
  <c r="C220" i="18" s="1"/>
  <c r="Q318" i="14"/>
  <c r="Q350" i="14"/>
  <c r="S350" i="14"/>
  <c r="C342" i="18" s="1"/>
  <c r="S314" i="14"/>
  <c r="C306" i="18" s="1"/>
  <c r="S342" i="14"/>
  <c r="C334" i="18" s="1"/>
  <c r="H240" i="14"/>
  <c r="N174" i="6" s="1"/>
  <c r="N312" i="15" s="1"/>
  <c r="H237" i="14"/>
  <c r="N171" i="6" s="1"/>
  <c r="N309" i="15" s="1"/>
  <c r="H219" i="14"/>
  <c r="N153" i="6" s="1"/>
  <c r="N291" i="15" s="1"/>
  <c r="H212" i="14"/>
  <c r="N146" i="6" s="1"/>
  <c r="N284" i="15" s="1"/>
  <c r="H22" i="14"/>
  <c r="M48" i="15" s="1"/>
  <c r="H261" i="14"/>
  <c r="N195" i="6" s="1"/>
  <c r="N333" i="15" s="1"/>
  <c r="H229" i="14"/>
  <c r="N163" i="6" s="1"/>
  <c r="N301" i="15" s="1"/>
  <c r="H151" i="14"/>
  <c r="M186" i="15" s="1"/>
  <c r="H73" i="14"/>
  <c r="Y124" i="6"/>
  <c r="Y199" i="6" s="1"/>
  <c r="Y337" i="15" s="1"/>
  <c r="H150" i="14"/>
  <c r="M185" i="15" s="1"/>
  <c r="H147" i="14"/>
  <c r="M182" i="15" s="1"/>
  <c r="Q120" i="15"/>
  <c r="M88" i="15"/>
  <c r="M42" i="6"/>
  <c r="H82" i="14"/>
  <c r="M120" i="15" s="1"/>
  <c r="H80" i="14"/>
  <c r="M118" i="15" s="1"/>
  <c r="H111" i="14"/>
  <c r="M146" i="15" s="1"/>
  <c r="H107" i="14"/>
  <c r="M142" i="15" s="1"/>
  <c r="H59" i="14"/>
  <c r="M91" i="15" s="1"/>
  <c r="H57" i="14"/>
  <c r="H64" i="14"/>
  <c r="H81" i="14"/>
  <c r="M119" i="15" s="1"/>
  <c r="H110" i="14"/>
  <c r="M145" i="15" s="1"/>
  <c r="H43" i="14"/>
  <c r="M75" i="15" s="1"/>
  <c r="E263" i="14"/>
  <c r="J124" i="6"/>
  <c r="J199" i="6" s="1"/>
  <c r="J337" i="15" s="1"/>
  <c r="S151" i="14"/>
  <c r="C143" i="18" s="1"/>
  <c r="C130" i="18"/>
  <c r="B66" i="13"/>
  <c r="S99" i="14"/>
  <c r="C92" i="18" s="1"/>
  <c r="B60" i="13"/>
  <c r="Q133" i="14"/>
  <c r="C69" i="13" s="1"/>
  <c r="S108" i="14"/>
  <c r="C101" i="18" s="1"/>
  <c r="Q147" i="14"/>
  <c r="C79" i="13" s="1"/>
  <c r="B79" i="13"/>
  <c r="B59" i="13"/>
  <c r="Q102" i="14"/>
  <c r="C58" i="13" s="1"/>
  <c r="Q134" i="14"/>
  <c r="C70" i="13" s="1"/>
  <c r="Q151" i="14"/>
  <c r="C83" i="13" s="1"/>
  <c r="B74" i="13"/>
  <c r="B58" i="13"/>
  <c r="Q108" i="14"/>
  <c r="C60" i="13" s="1"/>
  <c r="Q182" i="15"/>
  <c r="Q101" i="14"/>
  <c r="C57" i="13" s="1"/>
  <c r="Q152" i="14"/>
  <c r="C84" i="13" s="1"/>
  <c r="Q138" i="14"/>
  <c r="C74" i="13" s="1"/>
  <c r="B84" i="13"/>
  <c r="Q126" i="14"/>
  <c r="C68" i="13" s="1"/>
  <c r="Q118" i="14"/>
  <c r="B61" i="13"/>
  <c r="Q100" i="14"/>
  <c r="C56" i="13" s="1"/>
  <c r="C93" i="18"/>
  <c r="Q136" i="15"/>
  <c r="S107" i="14"/>
  <c r="B63" i="13"/>
  <c r="B72" i="13"/>
  <c r="S111" i="14"/>
  <c r="AD124" i="6"/>
  <c r="AD199" i="6" s="1"/>
  <c r="AD337" i="15" s="1"/>
  <c r="Q99" i="14"/>
  <c r="P99" i="14" s="1"/>
  <c r="B92" i="18" s="1"/>
  <c r="Q107" i="14"/>
  <c r="C59" i="13" s="1"/>
  <c r="S112" i="14"/>
  <c r="Q147" i="15" s="1"/>
  <c r="C118" i="18"/>
  <c r="Q111" i="14"/>
  <c r="C63" i="13" s="1"/>
  <c r="B83" i="13"/>
  <c r="B56" i="13"/>
  <c r="S152" i="14"/>
  <c r="S102" i="14"/>
  <c r="Q153" i="15"/>
  <c r="B116" i="18"/>
  <c r="P14" i="8"/>
  <c r="F30" i="11" s="1"/>
  <c r="B139" i="18"/>
  <c r="B44" i="18"/>
  <c r="P61" i="14"/>
  <c r="B54" i="18" s="1"/>
  <c r="B27" i="18"/>
  <c r="Q32" i="14"/>
  <c r="P32" i="14" s="1"/>
  <c r="B19" i="13"/>
  <c r="S32" i="14"/>
  <c r="C25" i="18" s="1"/>
  <c r="S34" i="14"/>
  <c r="B37" i="18"/>
  <c r="B25" i="13"/>
  <c r="S40" i="14"/>
  <c r="C33" i="18" s="1"/>
  <c r="S44" i="14"/>
  <c r="Q76" i="15" s="1"/>
  <c r="Q52" i="14"/>
  <c r="C27" i="13" s="1"/>
  <c r="B45" i="18"/>
  <c r="S52" i="14"/>
  <c r="B27" i="13"/>
  <c r="B83" i="18"/>
  <c r="S90" i="14"/>
  <c r="Q90" i="14"/>
  <c r="C50" i="13" s="1"/>
  <c r="B50" i="13"/>
  <c r="S87" i="14"/>
  <c r="C80" i="18" s="1"/>
  <c r="N219" i="15"/>
  <c r="Q144" i="15"/>
  <c r="C102" i="18"/>
  <c r="B103" i="18"/>
  <c r="S110" i="14"/>
  <c r="Q110" i="14"/>
  <c r="C62" i="13" s="1"/>
  <c r="B22" i="18"/>
  <c r="B17" i="13"/>
  <c r="S29" i="14"/>
  <c r="B87" i="18"/>
  <c r="S94" i="14"/>
  <c r="Q94" i="14"/>
  <c r="C54" i="13" s="1"/>
  <c r="B54" i="13"/>
  <c r="AB259" i="15"/>
  <c r="Q88" i="15"/>
  <c r="Q34" i="14"/>
  <c r="C19" i="13" s="1"/>
  <c r="C152" i="18"/>
  <c r="Q194" i="15"/>
  <c r="C46" i="18"/>
  <c r="B102" i="18"/>
  <c r="Q106" i="14"/>
  <c r="P106" i="14" s="1"/>
  <c r="S106" i="14"/>
  <c r="C99" i="18" s="1"/>
  <c r="Q109" i="14"/>
  <c r="C61" i="13" s="1"/>
  <c r="Q52" i="15"/>
  <c r="C19" i="18"/>
  <c r="C52" i="18"/>
  <c r="B131" i="18"/>
  <c r="S139" i="14"/>
  <c r="B75" i="13"/>
  <c r="Q139" i="14"/>
  <c r="C75" i="13" s="1"/>
  <c r="B136" i="18"/>
  <c r="B76" i="13"/>
  <c r="S144" i="14"/>
  <c r="Q144" i="14"/>
  <c r="C76" i="13" s="1"/>
  <c r="Q143" i="14"/>
  <c r="P143" i="14" s="1"/>
  <c r="B135" i="18" s="1"/>
  <c r="B137" i="18"/>
  <c r="S145" i="14"/>
  <c r="B77" i="13"/>
  <c r="Q145" i="14"/>
  <c r="C77" i="13" s="1"/>
  <c r="B150" i="18"/>
  <c r="S158" i="14"/>
  <c r="B86" i="13"/>
  <c r="Q158" i="14"/>
  <c r="C86" i="13" s="1"/>
  <c r="S156" i="14"/>
  <c r="C148" i="18" s="1"/>
  <c r="B151" i="18"/>
  <c r="S159" i="14"/>
  <c r="Q193" i="15" s="1"/>
  <c r="B87" i="13"/>
  <c r="Q159" i="14"/>
  <c r="C87" i="13" s="1"/>
  <c r="B152" i="18"/>
  <c r="B88" i="13"/>
  <c r="Q160" i="14"/>
  <c r="C88" i="13" s="1"/>
  <c r="AD272" i="15"/>
  <c r="S36" i="14"/>
  <c r="B266" i="18"/>
  <c r="S101" i="14"/>
  <c r="B94" i="18"/>
  <c r="B126" i="18"/>
  <c r="S134" i="14"/>
  <c r="B127" i="18"/>
  <c r="B71" i="13"/>
  <c r="S135" i="14"/>
  <c r="B128" i="18"/>
  <c r="S136" i="14"/>
  <c r="B130" i="18"/>
  <c r="B141" i="18"/>
  <c r="S149" i="14"/>
  <c r="B81" i="13"/>
  <c r="B229" i="18"/>
  <c r="S237" i="14"/>
  <c r="C229" i="18" s="1"/>
  <c r="Q237" i="14"/>
  <c r="C159" i="13" s="1"/>
  <c r="B159" i="13"/>
  <c r="B225" i="18"/>
  <c r="Q233" i="14"/>
  <c r="C155" i="13" s="1"/>
  <c r="B155" i="13"/>
  <c r="S233" i="14"/>
  <c r="C225" i="18" s="1"/>
  <c r="B221" i="18"/>
  <c r="S229" i="14"/>
  <c r="C221" i="18" s="1"/>
  <c r="B151" i="13"/>
  <c r="Q229" i="14"/>
  <c r="C151" i="13" s="1"/>
  <c r="B217" i="18"/>
  <c r="Q225" i="14"/>
  <c r="C147" i="13" s="1"/>
  <c r="B147" i="13"/>
  <c r="S225" i="14"/>
  <c r="C217" i="18" s="1"/>
  <c r="B239" i="18"/>
  <c r="S247" i="14"/>
  <c r="C239" i="18" s="1"/>
  <c r="Q247" i="14"/>
  <c r="C169" i="13" s="1"/>
  <c r="B235" i="18"/>
  <c r="S243" i="14"/>
  <c r="C235" i="18" s="1"/>
  <c r="B165" i="13"/>
  <c r="B231" i="18"/>
  <c r="S239" i="14"/>
  <c r="C231" i="18" s="1"/>
  <c r="Q239" i="14"/>
  <c r="C161" i="13" s="1"/>
  <c r="B252" i="18"/>
  <c r="B182" i="13"/>
  <c r="Q260" i="14"/>
  <c r="C182" i="13" s="1"/>
  <c r="S260" i="14"/>
  <c r="C252" i="18" s="1"/>
  <c r="B248" i="18"/>
  <c r="S256" i="14"/>
  <c r="C248" i="18" s="1"/>
  <c r="Q256" i="14"/>
  <c r="C178" i="13" s="1"/>
  <c r="B178" i="13"/>
  <c r="B244" i="18"/>
  <c r="B174" i="13"/>
  <c r="Q252" i="14"/>
  <c r="C174" i="13" s="1"/>
  <c r="S252" i="14"/>
  <c r="C244" i="18" s="1"/>
  <c r="B4" i="18"/>
  <c r="S11" i="14"/>
  <c r="Q20" i="14"/>
  <c r="C8" i="13" s="1"/>
  <c r="S20" i="14"/>
  <c r="B20" i="18"/>
  <c r="B15" i="13"/>
  <c r="S27" i="14"/>
  <c r="B35" i="18"/>
  <c r="S42" i="14"/>
  <c r="Q40" i="14"/>
  <c r="P40" i="14" s="1"/>
  <c r="B49" i="18"/>
  <c r="Q56" i="14"/>
  <c r="C31" i="13" s="1"/>
  <c r="B149" i="18"/>
  <c r="Q156" i="14"/>
  <c r="P156" i="14" s="1"/>
  <c r="B148" i="18" s="1"/>
  <c r="B85" i="13"/>
  <c r="S157" i="14"/>
  <c r="B288" i="18"/>
  <c r="S296" i="14"/>
  <c r="C288" i="18" s="1"/>
  <c r="B292" i="18"/>
  <c r="S300" i="14"/>
  <c r="C292" i="18" s="1"/>
  <c r="P12" i="8"/>
  <c r="F11" i="11" s="1"/>
  <c r="S294" i="14"/>
  <c r="C286" i="18" s="1"/>
  <c r="B211" i="13"/>
  <c r="B286" i="18"/>
  <c r="B111" i="13"/>
  <c r="B181" i="18"/>
  <c r="Q189" i="14"/>
  <c r="C111" i="13" s="1"/>
  <c r="B177" i="18"/>
  <c r="Q185" i="14"/>
  <c r="C107" i="13" s="1"/>
  <c r="B173" i="18"/>
  <c r="B103" i="13"/>
  <c r="Q166" i="14"/>
  <c r="P166" i="14" s="1"/>
  <c r="B158" i="18" s="1"/>
  <c r="B21" i="13"/>
  <c r="Q42" i="14"/>
  <c r="C23" i="13" s="1"/>
  <c r="Q57" i="14"/>
  <c r="C32" i="13" s="1"/>
  <c r="Q59" i="14"/>
  <c r="C34" i="13" s="1"/>
  <c r="S58" i="14"/>
  <c r="S276" i="14"/>
  <c r="C268" i="18" s="1"/>
  <c r="Q9" i="14"/>
  <c r="P9" i="14" s="1"/>
  <c r="B2" i="13"/>
  <c r="B3" i="18"/>
  <c r="B40" i="13"/>
  <c r="S72" i="14"/>
  <c r="Q71" i="14"/>
  <c r="P71" i="14" s="1"/>
  <c r="B125" i="18"/>
  <c r="B69" i="13"/>
  <c r="B140" i="18"/>
  <c r="S148" i="14"/>
  <c r="B80" i="13"/>
  <c r="B142" i="18"/>
  <c r="S150" i="14"/>
  <c r="B82" i="13"/>
  <c r="B169" i="13"/>
  <c r="Q243" i="14"/>
  <c r="C165" i="13" s="1"/>
  <c r="S92" i="14"/>
  <c r="S83" i="14"/>
  <c r="S88" i="14"/>
  <c r="B41" i="6"/>
  <c r="B72" i="18"/>
  <c r="B93" i="18"/>
  <c r="Q183" i="14"/>
  <c r="C105" i="13" s="1"/>
  <c r="B113" i="13"/>
  <c r="Q250" i="14"/>
  <c r="C172" i="13" s="1"/>
  <c r="B184" i="13"/>
  <c r="S254" i="14"/>
  <c r="C246" i="18" s="1"/>
  <c r="S262" i="14"/>
  <c r="C254" i="18" s="1"/>
  <c r="S245" i="14"/>
  <c r="C237" i="18" s="1"/>
  <c r="S227" i="14"/>
  <c r="C219" i="18" s="1"/>
  <c r="S235" i="14"/>
  <c r="C227" i="18" s="1"/>
  <c r="S204" i="14"/>
  <c r="C196" i="18" s="1"/>
  <c r="B196" i="18"/>
  <c r="S200" i="14"/>
  <c r="C192" i="18" s="1"/>
  <c r="B192" i="18"/>
  <c r="S196" i="14"/>
  <c r="C188" i="18" s="1"/>
  <c r="B188" i="18"/>
  <c r="B202" i="18"/>
  <c r="S210" i="14"/>
  <c r="C202" i="18" s="1"/>
  <c r="C340" i="18"/>
  <c r="C345" i="18"/>
  <c r="B109" i="18"/>
  <c r="S117" i="14"/>
  <c r="Q117" i="14"/>
  <c r="C116" i="18"/>
  <c r="Q159" i="15"/>
  <c r="B344" i="18"/>
  <c r="Q352" i="14"/>
  <c r="B349" i="18"/>
  <c r="B340" i="18"/>
  <c r="B345" i="18"/>
  <c r="Q348" i="14"/>
  <c r="B336" i="18"/>
  <c r="Q344" i="14"/>
  <c r="B332" i="18"/>
  <c r="Q340" i="14"/>
  <c r="B328" i="18"/>
  <c r="Q336" i="14"/>
  <c r="B324" i="18"/>
  <c r="Q332" i="14"/>
  <c r="B320" i="18"/>
  <c r="Q328" i="14"/>
  <c r="B316" i="18"/>
  <c r="Q324" i="14"/>
  <c r="B312" i="18"/>
  <c r="Q320" i="14"/>
  <c r="B308" i="18"/>
  <c r="Q316" i="14"/>
  <c r="B304" i="18"/>
  <c r="Q312" i="14"/>
  <c r="B300" i="18"/>
  <c r="Q308" i="14"/>
  <c r="Q77" i="14"/>
  <c r="P77" i="14" s="1"/>
  <c r="B172" i="13"/>
  <c r="Q241" i="14"/>
  <c r="C163" i="13" s="1"/>
  <c r="S250" i="14"/>
  <c r="C242" i="18" s="1"/>
  <c r="S258" i="14"/>
  <c r="C250" i="18" s="1"/>
  <c r="S241" i="14"/>
  <c r="C233" i="18" s="1"/>
  <c r="S223" i="14"/>
  <c r="C215" i="18" s="1"/>
  <c r="S231" i="14"/>
  <c r="C223" i="18" s="1"/>
  <c r="S308" i="14"/>
  <c r="C300" i="18" s="1"/>
  <c r="S312" i="14"/>
  <c r="C304" i="18" s="1"/>
  <c r="S316" i="14"/>
  <c r="C308" i="18" s="1"/>
  <c r="S320" i="14"/>
  <c r="C312" i="18" s="1"/>
  <c r="S324" i="14"/>
  <c r="C316" i="18" s="1"/>
  <c r="S328" i="14"/>
  <c r="C320" i="18" s="1"/>
  <c r="S332" i="14"/>
  <c r="C324" i="18" s="1"/>
  <c r="S352" i="14"/>
  <c r="S125" i="14"/>
  <c r="B117" i="18"/>
  <c r="Q125" i="14"/>
  <c r="C67" i="13" s="1"/>
  <c r="D8" i="4"/>
  <c r="E8" i="4" s="1"/>
  <c r="S116" i="14"/>
  <c r="H262" i="14"/>
  <c r="N196" i="6" s="1"/>
  <c r="N334" i="15" s="1"/>
  <c r="H254" i="14"/>
  <c r="N188" i="6" s="1"/>
  <c r="N326" i="15" s="1"/>
  <c r="H246" i="14"/>
  <c r="N180" i="6" s="1"/>
  <c r="N318" i="15" s="1"/>
  <c r="H238" i="14"/>
  <c r="N172" i="6" s="1"/>
  <c r="N310" i="15" s="1"/>
  <c r="H230" i="14"/>
  <c r="N164" i="6" s="1"/>
  <c r="N302" i="15" s="1"/>
  <c r="H222" i="14"/>
  <c r="N156" i="6" s="1"/>
  <c r="N294" i="15" s="1"/>
  <c r="H214" i="14"/>
  <c r="N148" i="6" s="1"/>
  <c r="N286" i="15" s="1"/>
  <c r="H137" i="14"/>
  <c r="M173" i="15" s="1"/>
  <c r="H152" i="14"/>
  <c r="M187" i="15" s="1"/>
  <c r="H144" i="14"/>
  <c r="H94" i="14"/>
  <c r="M131" i="15" s="1"/>
  <c r="H100" i="14"/>
  <c r="H108" i="14"/>
  <c r="M143" i="15" s="1"/>
  <c r="H116" i="14"/>
  <c r="H29" i="14"/>
  <c r="M55" i="15" s="1"/>
  <c r="E365" i="14"/>
  <c r="Q154" i="15"/>
  <c r="B110" i="18"/>
  <c r="H54" i="14"/>
  <c r="E374" i="14"/>
  <c r="S115" i="14"/>
  <c r="C107" i="18" s="1"/>
  <c r="B108" i="18"/>
  <c r="Q115" i="14"/>
  <c r="P115" i="14" s="1"/>
  <c r="B115" i="18"/>
  <c r="Q122" i="14"/>
  <c r="Q123" i="14"/>
  <c r="C65" i="13" s="1"/>
  <c r="S123" i="14"/>
  <c r="S122" i="14"/>
  <c r="C114" i="18" s="1"/>
  <c r="H218" i="14"/>
  <c r="N152" i="6" s="1"/>
  <c r="N290" i="15" s="1"/>
  <c r="G370" i="14"/>
  <c r="H133" i="14"/>
  <c r="H148" i="14"/>
  <c r="M183" i="15" s="1"/>
  <c r="H160" i="14"/>
  <c r="M194" i="15" s="1"/>
  <c r="H90" i="14"/>
  <c r="M127" i="15" s="1"/>
  <c r="H112" i="14"/>
  <c r="M147" i="15" s="1"/>
  <c r="H126" i="14"/>
  <c r="M161" i="15" s="1"/>
  <c r="Q119" i="14"/>
  <c r="B118" i="18"/>
  <c r="H35" i="14"/>
  <c r="M68" i="15" s="1"/>
  <c r="H27" i="14"/>
  <c r="M53" i="15" s="1"/>
  <c r="H18" i="14"/>
  <c r="M44" i="15" s="1"/>
  <c r="H44" i="14"/>
  <c r="M76" i="15" s="1"/>
  <c r="H36" i="14"/>
  <c r="M69" i="15" s="1"/>
  <c r="H28" i="14"/>
  <c r="M54" i="15" s="1"/>
  <c r="H23" i="14"/>
  <c r="M49" i="15" s="1"/>
  <c r="Q124" i="14"/>
  <c r="C66" i="13" s="1"/>
  <c r="H45" i="14"/>
  <c r="M77" i="15" s="1"/>
  <c r="H24" i="14"/>
  <c r="M50" i="15" s="1"/>
  <c r="C125" i="18"/>
  <c r="Q169" i="15"/>
  <c r="M73" i="15"/>
  <c r="C38" i="18"/>
  <c r="S16" i="14"/>
  <c r="C9" i="18" s="1"/>
  <c r="Q16" i="14"/>
  <c r="P16" i="14" s="1"/>
  <c r="S18" i="14"/>
  <c r="B6" i="13"/>
  <c r="Q18" i="14"/>
  <c r="C6" i="13" s="1"/>
  <c r="B18" i="18"/>
  <c r="S25" i="14"/>
  <c r="B13" i="13"/>
  <c r="B129" i="18"/>
  <c r="S137" i="14"/>
  <c r="S132" i="14"/>
  <c r="C124" i="18" s="1"/>
  <c r="Q132" i="14"/>
  <c r="P132" i="14" s="1"/>
  <c r="B73" i="13"/>
  <c r="B138" i="18"/>
  <c r="B78" i="13"/>
  <c r="S143" i="14"/>
  <c r="C135" i="18" s="1"/>
  <c r="S146" i="14"/>
  <c r="M66" i="15"/>
  <c r="C16" i="18"/>
  <c r="Q21" i="14"/>
  <c r="C9" i="13" s="1"/>
  <c r="H11" i="14"/>
  <c r="M38" i="15" s="1"/>
  <c r="Q268" i="14"/>
  <c r="C185" i="13" s="1"/>
  <c r="Q267" i="14"/>
  <c r="P267" i="14" s="1"/>
  <c r="P364" i="14" s="1"/>
  <c r="B361" i="18" s="1"/>
  <c r="S267" i="14"/>
  <c r="C259" i="18" s="1"/>
  <c r="S268" i="14"/>
  <c r="C260" i="18" s="1"/>
  <c r="B185" i="13"/>
  <c r="C346" i="18" l="1"/>
  <c r="Q98" i="15"/>
  <c r="H365" i="14"/>
  <c r="F207" i="12" s="1"/>
  <c r="P96" i="14"/>
  <c r="B89" i="18" s="1"/>
  <c r="C37" i="18"/>
  <c r="P263" i="14"/>
  <c r="B255" i="18" s="1"/>
  <c r="P68" i="14"/>
  <c r="B61" i="18" s="1"/>
  <c r="Q43" i="15"/>
  <c r="C57" i="18"/>
  <c r="C71" i="18"/>
  <c r="Q116" i="15"/>
  <c r="M47" i="6"/>
  <c r="M99" i="15"/>
  <c r="Q39" i="15"/>
  <c r="C5" i="18"/>
  <c r="M84" i="15"/>
  <c r="M40" i="6"/>
  <c r="N124" i="6"/>
  <c r="N199" i="6" s="1"/>
  <c r="N337" i="15" s="1"/>
  <c r="Q54" i="15"/>
  <c r="C66" i="18"/>
  <c r="C36" i="18"/>
  <c r="Q75" i="15"/>
  <c r="A112" i="12"/>
  <c r="B269" i="14"/>
  <c r="Q117" i="15"/>
  <c r="C72" i="18"/>
  <c r="M44" i="6"/>
  <c r="Q47" i="15"/>
  <c r="C14" i="18"/>
  <c r="C347" i="18"/>
  <c r="Q118" i="15"/>
  <c r="C73" i="18"/>
  <c r="Q66" i="15"/>
  <c r="C26" i="18"/>
  <c r="Q186" i="15"/>
  <c r="H85" i="14"/>
  <c r="M122" i="15" s="1"/>
  <c r="M97" i="15"/>
  <c r="M46" i="6"/>
  <c r="C60" i="18"/>
  <c r="Q99" i="15"/>
  <c r="Q86" i="15"/>
  <c r="C47" i="18"/>
  <c r="H75" i="14"/>
  <c r="M104" i="15"/>
  <c r="C343" i="18"/>
  <c r="C348" i="18"/>
  <c r="H113" i="14"/>
  <c r="M52" i="6" s="1"/>
  <c r="C50" i="18"/>
  <c r="Q89" i="15"/>
  <c r="M43" i="6"/>
  <c r="M89" i="15"/>
  <c r="M96" i="15"/>
  <c r="M45" i="6"/>
  <c r="H69" i="14"/>
  <c r="J272" i="15"/>
  <c r="D103" i="12"/>
  <c r="C151" i="18"/>
  <c r="P153" i="14"/>
  <c r="B145" i="18" s="1"/>
  <c r="Q143" i="15"/>
  <c r="P103" i="14"/>
  <c r="B96" i="18" s="1"/>
  <c r="M49" i="6"/>
  <c r="D34" i="10"/>
  <c r="C100" i="18"/>
  <c r="Q142" i="15"/>
  <c r="C104" i="18"/>
  <c r="Q146" i="15"/>
  <c r="Q138" i="15"/>
  <c r="C95" i="18"/>
  <c r="C144" i="18"/>
  <c r="Q187" i="15"/>
  <c r="B70" i="18"/>
  <c r="P84" i="14"/>
  <c r="B77" i="18" s="1"/>
  <c r="Q129" i="15"/>
  <c r="C85" i="18"/>
  <c r="C51" i="18"/>
  <c r="Q90" i="15"/>
  <c r="C141" i="18"/>
  <c r="Q184" i="15"/>
  <c r="C126" i="18"/>
  <c r="Q170" i="15"/>
  <c r="C83" i="18"/>
  <c r="Q127" i="15"/>
  <c r="P161" i="14"/>
  <c r="B153" i="18" s="1"/>
  <c r="H141" i="14"/>
  <c r="M169" i="15"/>
  <c r="H128" i="14"/>
  <c r="C108" i="18"/>
  <c r="Q151" i="15"/>
  <c r="C35" i="18"/>
  <c r="Q74" i="15"/>
  <c r="Q171" i="15"/>
  <c r="C127" i="18"/>
  <c r="Q69" i="15"/>
  <c r="C29" i="18"/>
  <c r="Q55" i="15"/>
  <c r="C22" i="18"/>
  <c r="P37" i="14"/>
  <c r="B30" i="18" s="1"/>
  <c r="B25" i="18"/>
  <c r="M148" i="15"/>
  <c r="D60" i="10"/>
  <c r="H104" i="14"/>
  <c r="M136" i="15"/>
  <c r="Q185" i="15"/>
  <c r="C142" i="18"/>
  <c r="Q103" i="15"/>
  <c r="C65" i="18"/>
  <c r="B33" i="18"/>
  <c r="P46" i="14"/>
  <c r="B39" i="18" s="1"/>
  <c r="H30" i="14"/>
  <c r="M56" i="15" s="1"/>
  <c r="H38" i="14"/>
  <c r="M35" i="6" s="1"/>
  <c r="H47" i="14"/>
  <c r="D38" i="2" s="1"/>
  <c r="M30" i="15"/>
  <c r="M28" i="6"/>
  <c r="Q158" i="15"/>
  <c r="C115" i="18"/>
  <c r="P120" i="14"/>
  <c r="B112" i="18" s="1"/>
  <c r="B107" i="18"/>
  <c r="H97" i="14"/>
  <c r="H120" i="14"/>
  <c r="M151" i="15"/>
  <c r="H162" i="14"/>
  <c r="C117" i="18"/>
  <c r="Q160" i="15"/>
  <c r="Q152" i="15"/>
  <c r="C109" i="18"/>
  <c r="C81" i="18"/>
  <c r="Q125" i="15"/>
  <c r="C149" i="18"/>
  <c r="Q191" i="15"/>
  <c r="Q46" i="15"/>
  <c r="C13" i="18"/>
  <c r="Q192" i="15"/>
  <c r="C150" i="18"/>
  <c r="Q180" i="15"/>
  <c r="C137" i="18"/>
  <c r="C136" i="18"/>
  <c r="Q179" i="15"/>
  <c r="Q67" i="15"/>
  <c r="C27" i="18"/>
  <c r="C64" i="13"/>
  <c r="P122" i="14"/>
  <c r="P13" i="14"/>
  <c r="B6" i="18" s="1"/>
  <c r="B2" i="18"/>
  <c r="Q38" i="15"/>
  <c r="C4" i="18"/>
  <c r="H263" i="14"/>
  <c r="H61" i="14"/>
  <c r="M41" i="6"/>
  <c r="M86" i="15"/>
  <c r="E376" i="14"/>
  <c r="Y272" i="15"/>
  <c r="D207" i="12"/>
  <c r="H154" i="14"/>
  <c r="M179" i="15"/>
  <c r="E369" i="14"/>
  <c r="M204" i="15"/>
  <c r="C344" i="18"/>
  <c r="C349" i="18"/>
  <c r="Q121" i="15"/>
  <c r="C76" i="18"/>
  <c r="Q183" i="15"/>
  <c r="C140" i="18"/>
  <c r="B64" i="18"/>
  <c r="P74" i="14"/>
  <c r="B67" i="18" s="1"/>
  <c r="C20" i="18"/>
  <c r="Q53" i="15"/>
  <c r="Q172" i="15"/>
  <c r="C128" i="18"/>
  <c r="C94" i="18"/>
  <c r="Q137" i="15"/>
  <c r="C131" i="18"/>
  <c r="Q175" i="15"/>
  <c r="P113" i="14"/>
  <c r="B105" i="18" s="1"/>
  <c r="B99" i="18"/>
  <c r="C87" i="18"/>
  <c r="Q131" i="15"/>
  <c r="C103" i="18"/>
  <c r="Q145" i="15"/>
  <c r="C45" i="18"/>
  <c r="Q84" i="15"/>
  <c r="Q181" i="15"/>
  <c r="C138" i="18"/>
  <c r="P140" i="14"/>
  <c r="B132" i="18" s="1"/>
  <c r="B124" i="18"/>
  <c r="H14" i="14"/>
  <c r="Q51" i="15"/>
  <c r="C18" i="18"/>
  <c r="Q44" i="15"/>
  <c r="C11" i="18"/>
  <c r="M34" i="6"/>
  <c r="C129" i="18"/>
  <c r="Q173" i="15"/>
  <c r="P30" i="14"/>
  <c r="B23" i="18" s="1"/>
  <c r="B9" i="18"/>
  <c r="B259" i="18"/>
  <c r="D23" i="2" l="1"/>
  <c r="M36" i="6"/>
  <c r="D30" i="2"/>
  <c r="B270" i="14"/>
  <c r="A113" i="12"/>
  <c r="M105" i="15"/>
  <c r="M48" i="6"/>
  <c r="D25" i="10"/>
  <c r="D20" i="10"/>
  <c r="M100" i="15"/>
  <c r="E345" i="18" a="1"/>
  <c r="E345" i="18" s="1"/>
  <c r="B684" i="15" s="1"/>
  <c r="E372" i="14"/>
  <c r="F103" i="12" s="1"/>
  <c r="N272" i="15"/>
  <c r="M139" i="15"/>
  <c r="M51" i="6"/>
  <c r="D51" i="10"/>
  <c r="H129" i="14"/>
  <c r="D74" i="10"/>
  <c r="M54" i="6"/>
  <c r="M162" i="15"/>
  <c r="E344" i="18" a="1"/>
  <c r="E344" i="18" s="1"/>
  <c r="B683" i="15" s="1"/>
  <c r="D23" i="11"/>
  <c r="M59" i="6"/>
  <c r="M188" i="15"/>
  <c r="P127" i="14"/>
  <c r="B119" i="18" s="1"/>
  <c r="B64" i="13"/>
  <c r="B114" i="18"/>
  <c r="M155" i="15"/>
  <c r="M53" i="6"/>
  <c r="D67" i="10"/>
  <c r="E346" i="18" a="1"/>
  <c r="E346" i="18" s="1"/>
  <c r="B685" i="15" s="1"/>
  <c r="D45" i="10"/>
  <c r="M50" i="6"/>
  <c r="M133" i="15"/>
  <c r="M176" i="15"/>
  <c r="D11" i="11"/>
  <c r="M58" i="6"/>
  <c r="M27" i="6"/>
  <c r="M29" i="15"/>
  <c r="D13" i="10"/>
  <c r="M93" i="15"/>
  <c r="H163" i="14"/>
  <c r="M60" i="6"/>
  <c r="D30" i="11"/>
  <c r="M195" i="15"/>
  <c r="H48" i="14"/>
  <c r="M33" i="6"/>
  <c r="M40" i="15"/>
  <c r="D7" i="2"/>
  <c r="B271" i="14" l="1"/>
  <c r="A114" i="12"/>
  <c r="E28" i="18" a="1"/>
  <c r="E28" i="18" s="1"/>
  <c r="E31" i="18" a="1"/>
  <c r="E31" i="18" s="1"/>
  <c r="E54" i="18" a="1"/>
  <c r="E54" i="18" s="1"/>
  <c r="E98" i="18" a="1"/>
  <c r="E98" i="18" s="1"/>
  <c r="E299" i="18" a="1"/>
  <c r="E299" i="18" s="1"/>
  <c r="E100" i="18" a="1"/>
  <c r="E100" i="18" s="1"/>
  <c r="E40" i="18" a="1"/>
  <c r="E40" i="18" s="1"/>
  <c r="E24" i="18" a="1"/>
  <c r="E24" i="18" s="1"/>
  <c r="E275" i="18" a="1"/>
  <c r="E275" i="18" s="1"/>
  <c r="E26" i="18" a="1"/>
  <c r="E26" i="18" s="1"/>
  <c r="E21" i="18" a="1"/>
  <c r="E21" i="18" s="1"/>
  <c r="E158" i="18" a="1"/>
  <c r="E158" i="18" s="1"/>
  <c r="E144" i="18" a="1"/>
  <c r="E144" i="18" s="1"/>
  <c r="E238" i="18" a="1"/>
  <c r="E238" i="18" s="1"/>
  <c r="E194" i="18" a="1"/>
  <c r="E194" i="18" s="1"/>
  <c r="E322" i="18" a="1"/>
  <c r="E322" i="18" s="1"/>
  <c r="E109" i="18" a="1"/>
  <c r="E109" i="18" s="1"/>
  <c r="E291" i="18" a="1"/>
  <c r="E291" i="18" s="1"/>
  <c r="E189" i="18" a="1"/>
  <c r="E189" i="18" s="1"/>
  <c r="E128" i="18" a="1"/>
  <c r="E128" i="18" s="1"/>
  <c r="E201" i="18" a="1"/>
  <c r="E201" i="18" s="1"/>
  <c r="E115" i="18" a="1"/>
  <c r="E115" i="18" s="1"/>
  <c r="E256" i="18" a="1"/>
  <c r="E256" i="18" s="1"/>
  <c r="E88" i="18" a="1"/>
  <c r="E88" i="18" s="1"/>
  <c r="E173" i="18" a="1"/>
  <c r="E173" i="18" s="1"/>
  <c r="E152" i="18" a="1"/>
  <c r="E152" i="18" s="1"/>
  <c r="E94" i="18" a="1"/>
  <c r="E94" i="18" s="1"/>
  <c r="E42" i="18" a="1"/>
  <c r="E42" i="18" s="1"/>
  <c r="E339" i="18" a="1"/>
  <c r="E339" i="18" s="1"/>
  <c r="E276" i="18" a="1"/>
  <c r="E276" i="18" s="1"/>
  <c r="E215" i="18" a="1"/>
  <c r="E215" i="18" s="1"/>
  <c r="E263" i="18" a="1"/>
  <c r="E263" i="18" s="1"/>
  <c r="E180" i="18" a="1"/>
  <c r="E180" i="18" s="1"/>
  <c r="E280" i="18" a="1"/>
  <c r="E280" i="18" s="1"/>
  <c r="E305" i="18" a="1"/>
  <c r="E305" i="18" s="1"/>
  <c r="E277" i="18" a="1"/>
  <c r="E277" i="18" s="1"/>
  <c r="E241" i="18" a="1"/>
  <c r="E241" i="18" s="1"/>
  <c r="E321" i="18" a="1"/>
  <c r="E321" i="18" s="1"/>
  <c r="E170" i="18" a="1"/>
  <c r="E170" i="18" s="1"/>
  <c r="E228" i="18" a="1"/>
  <c r="E228" i="18" s="1"/>
  <c r="E262" i="18" a="1"/>
  <c r="E262" i="18" s="1"/>
  <c r="E261" i="18" a="1"/>
  <c r="E261" i="18" s="1"/>
  <c r="E227" i="18" a="1"/>
  <c r="E227" i="18" s="1"/>
  <c r="E49" i="18" a="1"/>
  <c r="E49" i="18" s="1"/>
  <c r="E120" i="18" a="1"/>
  <c r="E120" i="18" s="1"/>
  <c r="E113" i="18" a="1"/>
  <c r="E113" i="18" s="1"/>
  <c r="E289" i="18" a="1"/>
  <c r="E289" i="18" s="1"/>
  <c r="E96" i="18" a="1"/>
  <c r="E96" i="18" s="1"/>
  <c r="E60" i="18" a="1"/>
  <c r="E60" i="18" s="1"/>
  <c r="E214" i="18" a="1"/>
  <c r="E214" i="18" s="1"/>
  <c r="E257" i="18" a="1"/>
  <c r="E257" i="18" s="1"/>
  <c r="E183" i="18" a="1"/>
  <c r="E183" i="18" s="1"/>
  <c r="E265" i="18" a="1"/>
  <c r="E265" i="18" s="1"/>
  <c r="E63" i="18" a="1"/>
  <c r="E63" i="18" s="1"/>
  <c r="E243" i="18" a="1"/>
  <c r="E243" i="18" s="1"/>
  <c r="E302" i="18" a="1"/>
  <c r="E302" i="18" s="1"/>
  <c r="E45" i="18" a="1"/>
  <c r="E45" i="18" s="1"/>
  <c r="E131" i="18" a="1"/>
  <c r="E131" i="18" s="1"/>
  <c r="E107" i="18" a="1"/>
  <c r="E107" i="18" s="1"/>
  <c r="E193" i="18" a="1"/>
  <c r="E193" i="18" s="1"/>
  <c r="E282" i="18" a="1"/>
  <c r="E282" i="18" s="1"/>
  <c r="E213" i="18" a="1"/>
  <c r="E213" i="18" s="1"/>
  <c r="E316" i="18" a="1"/>
  <c r="E316" i="18" s="1"/>
  <c r="E285" i="18" a="1"/>
  <c r="E285" i="18" s="1"/>
  <c r="E236" i="18" a="1"/>
  <c r="E236" i="18" s="1"/>
  <c r="E85" i="18" a="1"/>
  <c r="E85" i="18" s="1"/>
  <c r="E89" i="18" a="1"/>
  <c r="E89" i="18" s="1"/>
  <c r="E179" i="18" a="1"/>
  <c r="E179" i="18" s="1"/>
  <c r="E190" i="18" a="1"/>
  <c r="E190" i="18" s="1"/>
  <c r="E65" i="18" a="1"/>
  <c r="E65" i="18" s="1"/>
  <c r="E239" i="18" a="1"/>
  <c r="E239" i="18" s="1"/>
  <c r="E301" i="18" a="1"/>
  <c r="E301" i="18" s="1"/>
  <c r="E304" i="18" a="1"/>
  <c r="E304" i="18" s="1"/>
  <c r="E56" i="18" a="1"/>
  <c r="E56" i="18" s="1"/>
  <c r="E222" i="18" a="1"/>
  <c r="E222" i="18" s="1"/>
  <c r="E59" i="18" a="1"/>
  <c r="E59" i="18" s="1"/>
  <c r="E148" i="18" a="1"/>
  <c r="E148" i="18" s="1"/>
  <c r="E55" i="18" a="1"/>
  <c r="E55" i="18" s="1"/>
  <c r="E331" i="18" a="1"/>
  <c r="E331" i="18" s="1"/>
  <c r="E57" i="18" a="1"/>
  <c r="E57" i="18" s="1"/>
  <c r="E23" i="18" a="1"/>
  <c r="E23" i="18" s="1"/>
  <c r="E52" i="18" a="1"/>
  <c r="E52" i="18" s="1"/>
  <c r="E122" i="18" a="1"/>
  <c r="E122" i="18" s="1"/>
  <c r="E149" i="18" a="1"/>
  <c r="E149" i="18" s="1"/>
  <c r="E79" i="18" a="1"/>
  <c r="E79" i="18" s="1"/>
  <c r="E20" i="18" a="1"/>
  <c r="E20" i="18" s="1"/>
  <c r="E30" i="18" a="1"/>
  <c r="E30" i="18" s="1"/>
  <c r="E82" i="18" a="1"/>
  <c r="E82" i="18" s="1"/>
  <c r="E237" i="18" a="1"/>
  <c r="E237" i="18" s="1"/>
  <c r="E22" i="18" a="1"/>
  <c r="E22" i="18" s="1"/>
  <c r="E47" i="18" a="1"/>
  <c r="E47" i="18" s="1"/>
  <c r="E171" i="18" a="1"/>
  <c r="E171" i="18" s="1"/>
  <c r="E67" i="18" a="1"/>
  <c r="E67" i="18" s="1"/>
  <c r="E176" i="18" a="1"/>
  <c r="E176" i="18" s="1"/>
  <c r="E134" i="18" a="1"/>
  <c r="E134" i="18" s="1"/>
  <c r="E76" i="18" a="1"/>
  <c r="E76" i="18" s="1"/>
  <c r="E221" i="18" a="1"/>
  <c r="E221" i="18" s="1"/>
  <c r="E154" i="18" a="1"/>
  <c r="E154" i="18" s="1"/>
  <c r="E92" i="18" a="1"/>
  <c r="E92" i="18" s="1"/>
  <c r="E210" i="18" a="1"/>
  <c r="E210" i="18" s="1"/>
  <c r="E312" i="18" a="1"/>
  <c r="E312" i="18" s="1"/>
  <c r="E258" i="18" a="1"/>
  <c r="E258" i="18" s="1"/>
  <c r="E126" i="18" a="1"/>
  <c r="E126" i="18" s="1"/>
  <c r="E84" i="18" a="1"/>
  <c r="E84" i="18" s="1"/>
  <c r="E73" i="18" a="1"/>
  <c r="E73" i="18" s="1"/>
  <c r="E292" i="18" a="1"/>
  <c r="E292" i="18" s="1"/>
  <c r="E187" i="18" a="1"/>
  <c r="E187" i="18" s="1"/>
  <c r="E33" i="18" a="1"/>
  <c r="E33" i="18" s="1"/>
  <c r="E87" i="18" a="1"/>
  <c r="E87" i="18" s="1"/>
  <c r="E319" i="18" a="1"/>
  <c r="E319" i="18" s="1"/>
  <c r="E335" i="18" a="1"/>
  <c r="E335" i="18" s="1"/>
  <c r="E205" i="18" a="1"/>
  <c r="E205" i="18" s="1"/>
  <c r="E168" i="18" a="1"/>
  <c r="E168" i="18" s="1"/>
  <c r="E103" i="18" a="1"/>
  <c r="E103" i="18" s="1"/>
  <c r="E231" i="18" a="1"/>
  <c r="E231" i="18" s="1"/>
  <c r="E273" i="18" a="1"/>
  <c r="E273" i="18" s="1"/>
  <c r="E162" i="18" a="1"/>
  <c r="E162" i="18" s="1"/>
  <c r="E218" i="18" a="1"/>
  <c r="E218" i="18" s="1"/>
  <c r="E127" i="18" a="1"/>
  <c r="E127" i="18" s="1"/>
  <c r="E311" i="18" a="1"/>
  <c r="E311" i="18" s="1"/>
  <c r="E234" i="18" a="1"/>
  <c r="E234" i="18" s="1"/>
  <c r="E233" i="18" a="1"/>
  <c r="E233" i="18" s="1"/>
  <c r="E36" i="18" a="1"/>
  <c r="E36" i="18" s="1"/>
  <c r="E288" i="18" a="1"/>
  <c r="E288" i="18" s="1"/>
  <c r="E315" i="18" a="1"/>
  <c r="E315" i="18" s="1"/>
  <c r="E208" i="18" a="1"/>
  <c r="E208" i="18" s="1"/>
  <c r="E147" i="18" a="1"/>
  <c r="E147" i="18" s="1"/>
  <c r="E141" i="18" a="1"/>
  <c r="E141" i="18" s="1"/>
  <c r="E330" i="18" a="1"/>
  <c r="E330" i="18" s="1"/>
  <c r="E66" i="18" a="1"/>
  <c r="E66" i="18" s="1"/>
  <c r="E182" i="18" a="1"/>
  <c r="E182" i="18" s="1"/>
  <c r="E123" i="18" a="1"/>
  <c r="E123" i="18" s="1"/>
  <c r="E334" i="18" a="1"/>
  <c r="E334" i="18" s="1"/>
  <c r="E102" i="18" a="1"/>
  <c r="E102" i="18" s="1"/>
  <c r="E150" i="18" a="1"/>
  <c r="E150" i="18" s="1"/>
  <c r="E232" i="18" a="1"/>
  <c r="E232" i="18" s="1"/>
  <c r="E229" i="18" a="1"/>
  <c r="E229" i="18" s="1"/>
  <c r="E283" i="18" a="1"/>
  <c r="E283" i="18" s="1"/>
  <c r="E295" i="18" a="1"/>
  <c r="E295" i="18" s="1"/>
  <c r="E188" i="18" a="1"/>
  <c r="E188" i="18" s="1"/>
  <c r="E326" i="18" a="1"/>
  <c r="E326" i="18" s="1"/>
  <c r="E298" i="18" a="1"/>
  <c r="E298" i="18" s="1"/>
  <c r="E320" i="18" a="1"/>
  <c r="E320" i="18" s="1"/>
  <c r="E80" i="18" a="1"/>
  <c r="E80" i="18" s="1"/>
  <c r="E225" i="18" a="1"/>
  <c r="E225" i="18" s="1"/>
  <c r="E108" i="18" a="1"/>
  <c r="E108" i="18" s="1"/>
  <c r="E116" i="18" a="1"/>
  <c r="E116" i="18" s="1"/>
  <c r="E117" i="18" a="1"/>
  <c r="E117" i="18" s="1"/>
  <c r="E267" i="18" a="1"/>
  <c r="E267" i="18" s="1"/>
  <c r="E121" i="18" a="1"/>
  <c r="E121" i="18" s="1"/>
  <c r="E284" i="18" a="1"/>
  <c r="E284" i="18" s="1"/>
  <c r="E202" i="18" a="1"/>
  <c r="E202" i="18" s="1"/>
  <c r="E248" i="18" a="1"/>
  <c r="E248" i="18" s="1"/>
  <c r="E309" i="18" a="1"/>
  <c r="E309" i="18" s="1"/>
  <c r="E71" i="18" a="1"/>
  <c r="E71" i="18" s="1"/>
  <c r="E124" i="18" a="1"/>
  <c r="E124" i="18" s="1"/>
  <c r="E137" i="18" a="1"/>
  <c r="E137" i="18" s="1"/>
  <c r="E293" i="18" a="1"/>
  <c r="E293" i="18" s="1"/>
  <c r="E186" i="18" a="1"/>
  <c r="E186" i="18" s="1"/>
  <c r="E133" i="18" a="1"/>
  <c r="E133" i="18" s="1"/>
  <c r="E32" i="18" a="1"/>
  <c r="E32" i="18" s="1"/>
  <c r="E38" i="18" a="1"/>
  <c r="E38" i="18" s="1"/>
  <c r="E50" i="18" a="1"/>
  <c r="E50" i="18" s="1"/>
  <c r="E235" i="18" a="1"/>
  <c r="E235" i="18" s="1"/>
  <c r="E64" i="18" a="1"/>
  <c r="E64" i="18" s="1"/>
  <c r="E203" i="18" a="1"/>
  <c r="E203" i="18" s="1"/>
  <c r="E29" i="18" a="1"/>
  <c r="E29" i="18" s="1"/>
  <c r="E25" i="18" a="1"/>
  <c r="E25" i="18" s="1"/>
  <c r="E224" i="18" a="1"/>
  <c r="E224" i="18" s="1"/>
  <c r="E34" i="18" a="1"/>
  <c r="E34" i="18" s="1"/>
  <c r="E37" i="18" a="1"/>
  <c r="E37" i="18" s="1"/>
  <c r="E278" i="18" a="1"/>
  <c r="E278" i="18" s="1"/>
  <c r="E217" i="18" a="1"/>
  <c r="E217" i="18" s="1"/>
  <c r="E296" i="18" a="1"/>
  <c r="E296" i="18" s="1"/>
  <c r="E310" i="18" a="1"/>
  <c r="E310" i="18" s="1"/>
  <c r="E270" i="18" a="1"/>
  <c r="E270" i="18" s="1"/>
  <c r="E159" i="18" a="1"/>
  <c r="E159" i="18" s="1"/>
  <c r="E207" i="18" a="1"/>
  <c r="E207" i="18" s="1"/>
  <c r="E146" i="18" a="1"/>
  <c r="E146" i="18" s="1"/>
  <c r="E135" i="18" a="1"/>
  <c r="E135" i="18" s="1"/>
  <c r="E72" i="18" a="1"/>
  <c r="E72" i="18" s="1"/>
  <c r="E156" i="18" a="1"/>
  <c r="E156" i="18" s="1"/>
  <c r="E200" i="18" a="1"/>
  <c r="E200" i="18" s="1"/>
  <c r="E191" i="18" a="1"/>
  <c r="E191" i="18" s="1"/>
  <c r="E151" i="18" a="1"/>
  <c r="E151" i="18" s="1"/>
  <c r="E272" i="18" a="1"/>
  <c r="E272" i="18" s="1"/>
  <c r="E290" i="18" a="1"/>
  <c r="E290" i="18" s="1"/>
  <c r="E140" i="18" a="1"/>
  <c r="E140" i="18" s="1"/>
  <c r="E51" i="18" a="1"/>
  <c r="E51" i="18" s="1"/>
  <c r="E172" i="18" a="1"/>
  <c r="E172" i="18" s="1"/>
  <c r="E240" i="18" a="1"/>
  <c r="E240" i="18" s="1"/>
  <c r="E220" i="18" a="1"/>
  <c r="E220" i="18" s="1"/>
  <c r="E260" i="18" a="1"/>
  <c r="E260" i="18" s="1"/>
  <c r="E317" i="18" a="1"/>
  <c r="E317" i="18" s="1"/>
  <c r="E323" i="18" a="1"/>
  <c r="E323" i="18" s="1"/>
  <c r="E333" i="18" a="1"/>
  <c r="E333" i="18" s="1"/>
  <c r="E125" i="18" a="1"/>
  <c r="E125" i="18" s="1"/>
  <c r="E245" i="18" a="1"/>
  <c r="E245" i="18" s="1"/>
  <c r="E294" i="18" a="1"/>
  <c r="E294" i="18" s="1"/>
  <c r="E139" i="18" a="1"/>
  <c r="E139" i="18" s="1"/>
  <c r="E281" i="18" a="1"/>
  <c r="E281" i="18" s="1"/>
  <c r="E332" i="18" a="1"/>
  <c r="E332" i="18" s="1"/>
  <c r="E185" i="18" a="1"/>
  <c r="E185" i="18" s="1"/>
  <c r="E39" i="18" a="1"/>
  <c r="E39" i="18" s="1"/>
  <c r="E337" i="18" a="1"/>
  <c r="E337" i="18" s="1"/>
  <c r="E307" i="18" a="1"/>
  <c r="E307" i="18" s="1"/>
  <c r="E251" i="18" a="1"/>
  <c r="E251" i="18" s="1"/>
  <c r="E118" i="18" a="1"/>
  <c r="E118" i="18" s="1"/>
  <c r="E129" i="18" a="1"/>
  <c r="E129" i="18" s="1"/>
  <c r="E101" i="18" a="1"/>
  <c r="E101" i="18" s="1"/>
  <c r="E244" i="18" a="1"/>
  <c r="E244" i="18" s="1"/>
  <c r="E114" i="18" a="1"/>
  <c r="E114" i="18" s="1"/>
  <c r="E75" i="18" a="1"/>
  <c r="E75" i="18" s="1"/>
  <c r="E204" i="18" a="1"/>
  <c r="E204" i="18" s="1"/>
  <c r="E308" i="18" a="1"/>
  <c r="E308" i="18" s="1"/>
  <c r="E77" i="18" a="1"/>
  <c r="E77" i="18" s="1"/>
  <c r="E145" i="18" a="1"/>
  <c r="E145" i="18" s="1"/>
  <c r="E119" i="18" a="1"/>
  <c r="E119" i="18" s="1"/>
  <c r="E327" i="18" a="1"/>
  <c r="E327" i="18" s="1"/>
  <c r="E90" i="18" a="1"/>
  <c r="E90" i="18" s="1"/>
  <c r="E271" i="18" a="1"/>
  <c r="E271" i="18" s="1"/>
  <c r="E167" i="18" a="1"/>
  <c r="E167" i="18" s="1"/>
  <c r="E99" i="18" a="1"/>
  <c r="E99" i="18" s="1"/>
  <c r="E247" i="18" a="1"/>
  <c r="E247" i="18" s="1"/>
  <c r="E184" i="18" a="1"/>
  <c r="E184" i="18" s="1"/>
  <c r="E242" i="18" a="1"/>
  <c r="E242" i="18" s="1"/>
  <c r="E259" i="18" a="1"/>
  <c r="E259" i="18" s="1"/>
  <c r="E255" i="18" a="1"/>
  <c r="E255" i="18" s="1"/>
  <c r="E338" i="18" a="1"/>
  <c r="E338" i="18" s="1"/>
  <c r="E91" i="18" a="1"/>
  <c r="E91" i="18" s="1"/>
  <c r="E175" i="18" a="1"/>
  <c r="E175" i="18" s="1"/>
  <c r="E211" i="18" a="1"/>
  <c r="E211" i="18" s="1"/>
  <c r="E324" i="18" a="1"/>
  <c r="E324" i="18" s="1"/>
  <c r="E136" i="18" a="1"/>
  <c r="E136" i="18" s="1"/>
  <c r="E165" i="18" a="1"/>
  <c r="E165" i="18" s="1"/>
  <c r="E70" i="18" a="1"/>
  <c r="E70" i="18" s="1"/>
  <c r="E287" i="18" a="1"/>
  <c r="E287" i="18" s="1"/>
  <c r="E78" i="18" a="1"/>
  <c r="E78" i="18" s="1"/>
  <c r="E268" i="18" a="1"/>
  <c r="E268" i="18" s="1"/>
  <c r="E196" i="18" a="1"/>
  <c r="E196" i="18" s="1"/>
  <c r="E153" i="18" a="1"/>
  <c r="E153" i="18" s="1"/>
  <c r="E43" i="18" a="1"/>
  <c r="E43" i="18" s="1"/>
  <c r="E169" i="18" a="1"/>
  <c r="E169" i="18" s="1"/>
  <c r="E138" i="18" a="1"/>
  <c r="E138" i="18" s="1"/>
  <c r="E199" i="18" a="1"/>
  <c r="E199" i="18" s="1"/>
  <c r="E106" i="18" a="1"/>
  <c r="E106" i="18" s="1"/>
  <c r="E325" i="18" a="1"/>
  <c r="E325" i="18" s="1"/>
  <c r="E328" i="18" a="1"/>
  <c r="E328" i="18" s="1"/>
  <c r="E303" i="18" a="1"/>
  <c r="E303" i="18" s="1"/>
  <c r="E177" i="18" a="1"/>
  <c r="E177" i="18" s="1"/>
  <c r="E286" i="18" a="1"/>
  <c r="E286" i="18" s="1"/>
  <c r="E174" i="18" a="1"/>
  <c r="E174" i="18" s="1"/>
  <c r="E195" i="18" a="1"/>
  <c r="E195" i="18" s="1"/>
  <c r="E111" i="18" a="1"/>
  <c r="E111" i="18" s="1"/>
  <c r="E318" i="18" a="1"/>
  <c r="E318" i="18" s="1"/>
  <c r="E48" i="18" a="1"/>
  <c r="E48" i="18" s="1"/>
  <c r="E313" i="18" a="1"/>
  <c r="E313" i="18" s="1"/>
  <c r="E95" i="18" a="1"/>
  <c r="E95" i="18" s="1"/>
  <c r="E230" i="18" a="1"/>
  <c r="E230" i="18" s="1"/>
  <c r="E192" i="18" a="1"/>
  <c r="E192" i="18" s="1"/>
  <c r="E97" i="18" a="1"/>
  <c r="E97" i="18" s="1"/>
  <c r="E58" i="18" a="1"/>
  <c r="E58" i="18" s="1"/>
  <c r="E44" i="18" a="1"/>
  <c r="E44" i="18" s="1"/>
  <c r="E112" i="18" a="1"/>
  <c r="E112" i="18" s="1"/>
  <c r="E35" i="18" a="1"/>
  <c r="E35" i="18" s="1"/>
  <c r="E223" i="18" a="1"/>
  <c r="E223" i="18" s="1"/>
  <c r="E104" i="18" a="1"/>
  <c r="E104" i="18" s="1"/>
  <c r="E254" i="18" a="1"/>
  <c r="E254" i="18" s="1"/>
  <c r="E86" i="18" a="1"/>
  <c r="E86" i="18" s="1"/>
  <c r="E197" i="18" a="1"/>
  <c r="E197" i="18" s="1"/>
  <c r="E336" i="18" a="1"/>
  <c r="E336" i="18" s="1"/>
  <c r="E105" i="18" a="1"/>
  <c r="E105" i="18" s="1"/>
  <c r="E62" i="18" a="1"/>
  <c r="E62" i="18" s="1"/>
  <c r="E178" i="18" a="1"/>
  <c r="E178" i="18" s="1"/>
  <c r="E69" i="18" a="1"/>
  <c r="E69" i="18" s="1"/>
  <c r="E253" i="18" a="1"/>
  <c r="E253" i="18" s="1"/>
  <c r="E132" i="18" a="1"/>
  <c r="E132" i="18" s="1"/>
  <c r="E266" i="18" a="1"/>
  <c r="E266" i="18" s="1"/>
  <c r="E143" i="18" a="1"/>
  <c r="E143" i="18" s="1"/>
  <c r="E252" i="18" a="1"/>
  <c r="E252" i="18" s="1"/>
  <c r="E340" i="18" a="1"/>
  <c r="E340" i="18" s="1"/>
  <c r="E300" i="18" a="1"/>
  <c r="E300" i="18" s="1"/>
  <c r="E155" i="18" a="1"/>
  <c r="E155" i="18" s="1"/>
  <c r="E216" i="18" a="1"/>
  <c r="E216" i="18" s="1"/>
  <c r="E27" i="18" a="1"/>
  <c r="E27" i="18" s="1"/>
  <c r="E46" i="18" a="1"/>
  <c r="E46" i="18" s="1"/>
  <c r="E329" i="18" a="1"/>
  <c r="E329" i="18" s="1"/>
  <c r="E274" i="18" a="1"/>
  <c r="E274" i="18" s="1"/>
  <c r="E142" i="18" a="1"/>
  <c r="E142" i="18" s="1"/>
  <c r="E74" i="18" a="1"/>
  <c r="E74" i="18" s="1"/>
  <c r="E212" i="18" a="1"/>
  <c r="E212" i="18" s="1"/>
  <c r="E206" i="18" a="1"/>
  <c r="E206" i="18" s="1"/>
  <c r="E157" i="18" a="1"/>
  <c r="E157" i="18" s="1"/>
  <c r="E306" i="18" a="1"/>
  <c r="E306" i="18" s="1"/>
  <c r="E93" i="18" a="1"/>
  <c r="E93" i="18" s="1"/>
  <c r="E297" i="18" a="1"/>
  <c r="E297" i="18" s="1"/>
  <c r="E198" i="18" a="1"/>
  <c r="E198" i="18" s="1"/>
  <c r="E264" i="18" a="1"/>
  <c r="E264" i="18" s="1"/>
  <c r="E160" i="18" a="1"/>
  <c r="E160" i="18" s="1"/>
  <c r="E219" i="18" a="1"/>
  <c r="E219" i="18" s="1"/>
  <c r="E250" i="18" a="1"/>
  <c r="E250" i="18" s="1"/>
  <c r="E164" i="18" a="1"/>
  <c r="E164" i="18" s="1"/>
  <c r="E110" i="18" a="1"/>
  <c r="E110" i="18" s="1"/>
  <c r="E163" i="18" a="1"/>
  <c r="E163" i="18" s="1"/>
  <c r="E53" i="18" a="1"/>
  <c r="E53" i="18" s="1"/>
  <c r="E209" i="18" a="1"/>
  <c r="E209" i="18" s="1"/>
  <c r="E249" i="18" a="1"/>
  <c r="E249" i="18" s="1"/>
  <c r="E68" i="18" a="1"/>
  <c r="E68" i="18" s="1"/>
  <c r="E246" i="18" a="1"/>
  <c r="E246" i="18" s="1"/>
  <c r="E41" i="18" a="1"/>
  <c r="E41" i="18" s="1"/>
  <c r="E130" i="18" a="1"/>
  <c r="E130" i="18" s="1"/>
  <c r="E314" i="18" a="1"/>
  <c r="E314" i="18" s="1"/>
  <c r="E279" i="18" a="1"/>
  <c r="E279" i="18" s="1"/>
  <c r="E226" i="18" a="1"/>
  <c r="E226" i="18" s="1"/>
  <c r="E269" i="18" a="1"/>
  <c r="E269" i="18" s="1"/>
  <c r="E166" i="18" a="1"/>
  <c r="E166" i="18" s="1"/>
  <c r="E181" i="18" a="1"/>
  <c r="E181" i="18" s="1"/>
  <c r="E81" i="18" a="1"/>
  <c r="E81" i="18" s="1"/>
  <c r="E161" i="18" a="1"/>
  <c r="E161" i="18" s="1"/>
  <c r="E61" i="18" a="1"/>
  <c r="E61" i="18" s="1"/>
  <c r="E83" i="18" a="1"/>
  <c r="E83" i="18" s="1"/>
  <c r="H164" i="14"/>
  <c r="M55" i="6"/>
  <c r="D76" i="10"/>
  <c r="D81" i="13" a="1"/>
  <c r="D81" i="13" s="1"/>
  <c r="D157" i="13" a="1"/>
  <c r="D157" i="13" s="1"/>
  <c r="D145" i="13" a="1"/>
  <c r="D145" i="13" s="1"/>
  <c r="D69" i="13" a="1"/>
  <c r="D69" i="13" s="1"/>
  <c r="D223" i="13" a="1"/>
  <c r="D223" i="13" s="1"/>
  <c r="D134" i="13" a="1"/>
  <c r="D134" i="13" s="1"/>
  <c r="D161" i="13" a="1"/>
  <c r="D161" i="13" s="1"/>
  <c r="D200" i="13" a="1"/>
  <c r="D200" i="13" s="1"/>
  <c r="D133" i="13" a="1"/>
  <c r="D133" i="13" s="1"/>
  <c r="D39" i="13" a="1"/>
  <c r="D39" i="13" s="1"/>
  <c r="D216" i="13" a="1"/>
  <c r="D216" i="13" s="1"/>
  <c r="D113" i="13" a="1"/>
  <c r="D113" i="13" s="1"/>
  <c r="D4" i="13" a="1"/>
  <c r="D4" i="13" s="1"/>
  <c r="D20" i="13" a="1"/>
  <c r="D20" i="13" s="1"/>
  <c r="D38" i="13" a="1"/>
  <c r="D38" i="13" s="1"/>
  <c r="D108" i="13" a="1"/>
  <c r="D108" i="13" s="1"/>
  <c r="D120" i="13" a="1"/>
  <c r="D120" i="13" s="1"/>
  <c r="D41" i="13" a="1"/>
  <c r="D41" i="13" s="1"/>
  <c r="D207" i="13" a="1"/>
  <c r="D207" i="13" s="1"/>
  <c r="D68" i="13" a="1"/>
  <c r="D68" i="13" s="1"/>
  <c r="D111" i="13" a="1"/>
  <c r="D111" i="13" s="1"/>
  <c r="D159" i="13" a="1"/>
  <c r="D159" i="13" s="1"/>
  <c r="D114" i="13" a="1"/>
  <c r="D114" i="13" s="1"/>
  <c r="D138" i="13" a="1"/>
  <c r="D138" i="13" s="1"/>
  <c r="D75" i="13" a="1"/>
  <c r="D75" i="13" s="1"/>
  <c r="D82" i="13" a="1"/>
  <c r="D82" i="13" s="1"/>
  <c r="D3" i="13" a="1"/>
  <c r="D3" i="13" s="1"/>
  <c r="D21" i="13" a="1"/>
  <c r="D21" i="13" s="1"/>
  <c r="D37" i="13" a="1"/>
  <c r="D37" i="13" s="1"/>
  <c r="D98" i="13" a="1"/>
  <c r="D98" i="13" s="1"/>
  <c r="D96" i="13" a="1"/>
  <c r="D96" i="13" s="1"/>
  <c r="D101" i="13" a="1"/>
  <c r="D101" i="13" s="1"/>
  <c r="D208" i="13" a="1"/>
  <c r="D208" i="13" s="1"/>
  <c r="D218" i="13" a="1"/>
  <c r="D218" i="13" s="1"/>
  <c r="D45" i="13" a="1"/>
  <c r="D45" i="13" s="1"/>
  <c r="D176" i="13" a="1"/>
  <c r="D176" i="13" s="1"/>
  <c r="D60" i="13" a="1"/>
  <c r="D60" i="13" s="1"/>
  <c r="D55" i="13" a="1"/>
  <c r="D55" i="13" s="1"/>
  <c r="D194" i="13" a="1"/>
  <c r="D194" i="13" s="1"/>
  <c r="D168" i="13" a="1"/>
  <c r="D168" i="13" s="1"/>
  <c r="D105" i="13" a="1"/>
  <c r="D105" i="13" s="1"/>
  <c r="D12" i="13" a="1"/>
  <c r="D12" i="13" s="1"/>
  <c r="D10" i="13" a="1"/>
  <c r="D10" i="13" s="1"/>
  <c r="D28" i="13" a="1"/>
  <c r="D28" i="13" s="1"/>
  <c r="D102" i="13" a="1"/>
  <c r="D102" i="13" s="1"/>
  <c r="D93" i="13" a="1"/>
  <c r="D93" i="13" s="1"/>
  <c r="D89" i="13" a="1"/>
  <c r="D89" i="13" s="1"/>
  <c r="D195" i="13" a="1"/>
  <c r="D195" i="13" s="1"/>
  <c r="D180" i="13" a="1"/>
  <c r="D180" i="13" s="1"/>
  <c r="D202" i="13" a="1"/>
  <c r="D202" i="13" s="1"/>
  <c r="D99" i="13" a="1"/>
  <c r="D99" i="13" s="1"/>
  <c r="D46" i="13" a="1"/>
  <c r="D46" i="13" s="1"/>
  <c r="D131" i="13" a="1"/>
  <c r="D131" i="13" s="1"/>
  <c r="D94" i="13" a="1"/>
  <c r="D94" i="13" s="1"/>
  <c r="D206" i="13" a="1"/>
  <c r="D206" i="13" s="1"/>
  <c r="D72" i="13" a="1"/>
  <c r="D72" i="13" s="1"/>
  <c r="D182" i="13" a="1"/>
  <c r="D182" i="13" s="1"/>
  <c r="D173" i="13" a="1"/>
  <c r="D173" i="13" s="1"/>
  <c r="D61" i="13" a="1"/>
  <c r="D61" i="13" s="1"/>
  <c r="D32" i="13" a="1"/>
  <c r="D32" i="13" s="1"/>
  <c r="D149" i="13" a="1"/>
  <c r="D149" i="13" s="1"/>
  <c r="D49" i="13" a="1"/>
  <c r="D49" i="13" s="1"/>
  <c r="D222" i="13" a="1"/>
  <c r="D222" i="13" s="1"/>
  <c r="D162" i="13" a="1"/>
  <c r="D162" i="13" s="1"/>
  <c r="D178" i="13" a="1"/>
  <c r="D178" i="13" s="1"/>
  <c r="D158" i="13" a="1"/>
  <c r="D158" i="13" s="1"/>
  <c r="D78" i="13" a="1"/>
  <c r="D78" i="13" s="1"/>
  <c r="D13" i="13" a="1"/>
  <c r="D13" i="13" s="1"/>
  <c r="D33" i="13" a="1"/>
  <c r="D33" i="13" s="1"/>
  <c r="D57" i="13" a="1"/>
  <c r="D57" i="13" s="1"/>
  <c r="D135" i="13" a="1"/>
  <c r="D135" i="13" s="1"/>
  <c r="D150" i="13" a="1"/>
  <c r="D150" i="13" s="1"/>
  <c r="D88" i="13" a="1"/>
  <c r="D88" i="13" s="1"/>
  <c r="D84" i="13" a="1"/>
  <c r="D84" i="13" s="1"/>
  <c r="D190" i="13" a="1"/>
  <c r="D190" i="13" s="1"/>
  <c r="D122" i="13" a="1"/>
  <c r="D122" i="13" s="1"/>
  <c r="D177" i="13" a="1"/>
  <c r="D177" i="13" s="1"/>
  <c r="D79" i="13" a="1"/>
  <c r="D79" i="13" s="1"/>
  <c r="D217" i="13" a="1"/>
  <c r="D217" i="13" s="1"/>
  <c r="D117" i="13" a="1"/>
  <c r="D117" i="13" s="1"/>
  <c r="D8" i="13" a="1"/>
  <c r="D8" i="13" s="1"/>
  <c r="D26" i="13" a="1"/>
  <c r="D26" i="13" s="1"/>
  <c r="D97" i="13" a="1"/>
  <c r="D97" i="13" s="1"/>
  <c r="D181" i="13" a="1"/>
  <c r="D181" i="13" s="1"/>
  <c r="D112" i="13" a="1"/>
  <c r="D112" i="13" s="1"/>
  <c r="D179" i="13" a="1"/>
  <c r="D179" i="13" s="1"/>
  <c r="D175" i="13" a="1"/>
  <c r="D175" i="13" s="1"/>
  <c r="D52" i="13" a="1"/>
  <c r="D52" i="13" s="1"/>
  <c r="D140" i="13" a="1"/>
  <c r="D140" i="13" s="1"/>
  <c r="D67" i="13" a="1"/>
  <c r="D67" i="13" s="1"/>
  <c r="D51" i="13" a="1"/>
  <c r="D51" i="13" s="1"/>
  <c r="D47" i="13" a="1"/>
  <c r="D47" i="13" s="1"/>
  <c r="D201" i="13" a="1"/>
  <c r="D201" i="13" s="1"/>
  <c r="D227" i="13" a="1"/>
  <c r="D227" i="13" s="1"/>
  <c r="D14" i="13" a="1"/>
  <c r="D14" i="13" s="1"/>
  <c r="D31" i="13" a="1"/>
  <c r="D31" i="13" s="1"/>
  <c r="D86" i="13" a="1"/>
  <c r="D86" i="13" s="1"/>
  <c r="D35" i="13" a="1"/>
  <c r="D35" i="13" s="1"/>
  <c r="D144" i="13" a="1"/>
  <c r="D144" i="13" s="1"/>
  <c r="D6" i="13" a="1"/>
  <c r="D6" i="13" s="1"/>
  <c r="D70" i="13" a="1"/>
  <c r="D70" i="13" s="1"/>
  <c r="D126" i="13" a="1"/>
  <c r="D126" i="13" s="1"/>
  <c r="D74" i="13" a="1"/>
  <c r="D74" i="13" s="1"/>
  <c r="D77" i="13" a="1"/>
  <c r="D77" i="13" s="1"/>
  <c r="D80" i="13" a="1"/>
  <c r="D80" i="13" s="1"/>
  <c r="D59" i="13" a="1"/>
  <c r="D59" i="13" s="1"/>
  <c r="D36" i="13" a="1"/>
  <c r="D36" i="13" s="1"/>
  <c r="D192" i="13" a="1"/>
  <c r="D192" i="13" s="1"/>
  <c r="D136" i="13" a="1"/>
  <c r="D136" i="13" s="1"/>
  <c r="D132" i="13" a="1"/>
  <c r="D132" i="13" s="1"/>
  <c r="D95" i="13" a="1"/>
  <c r="D95" i="13" s="1"/>
  <c r="D156" i="13" a="1"/>
  <c r="D156" i="13" s="1"/>
  <c r="D66" i="13" a="1"/>
  <c r="D66" i="13" s="1"/>
  <c r="D184" i="13" a="1"/>
  <c r="D184" i="13" s="1"/>
  <c r="D185" i="13" a="1"/>
  <c r="D185" i="13" s="1"/>
  <c r="D9" i="13" a="1"/>
  <c r="D9" i="13" s="1"/>
  <c r="D211" i="13" a="1"/>
  <c r="D211" i="13" s="1"/>
  <c r="D204" i="13" a="1"/>
  <c r="D204" i="13" s="1"/>
  <c r="D137" i="13" a="1"/>
  <c r="D137" i="13" s="1"/>
  <c r="D214" i="13" a="1"/>
  <c r="D214" i="13" s="1"/>
  <c r="D213" i="13" a="1"/>
  <c r="D213" i="13" s="1"/>
  <c r="D110" i="13" a="1"/>
  <c r="D110" i="13" s="1"/>
  <c r="D153" i="13" a="1"/>
  <c r="D153" i="13" s="1"/>
  <c r="D54" i="13" a="1"/>
  <c r="D54" i="13" s="1"/>
  <c r="D17" i="13" a="1"/>
  <c r="D17" i="13" s="1"/>
  <c r="D104" i="13" a="1"/>
  <c r="D104" i="13" s="1"/>
  <c r="D226" i="13" a="1"/>
  <c r="D226" i="13" s="1"/>
  <c r="D73" i="13" a="1"/>
  <c r="D73" i="13" s="1"/>
  <c r="D164" i="13" a="1"/>
  <c r="D164" i="13" s="1"/>
  <c r="D219" i="13" a="1"/>
  <c r="D219" i="13" s="1"/>
  <c r="D87" i="13" a="1"/>
  <c r="D87" i="13" s="1"/>
  <c r="D107" i="13" a="1"/>
  <c r="D107" i="13" s="1"/>
  <c r="D155" i="13" a="1"/>
  <c r="D155" i="13" s="1"/>
  <c r="D163" i="13" a="1"/>
  <c r="D163" i="13" s="1"/>
  <c r="D205" i="13" a="1"/>
  <c r="D205" i="13" s="1"/>
  <c r="D154" i="13" a="1"/>
  <c r="D154" i="13" s="1"/>
  <c r="D65" i="13" a="1"/>
  <c r="D65" i="13" s="1"/>
  <c r="D15" i="13" a="1"/>
  <c r="D15" i="13" s="1"/>
  <c r="D30" i="13" a="1"/>
  <c r="D30" i="13" s="1"/>
  <c r="D92" i="13" a="1"/>
  <c r="D92" i="13" s="1"/>
  <c r="D124" i="13" a="1"/>
  <c r="D124" i="13" s="1"/>
  <c r="D53" i="13" a="1"/>
  <c r="D53" i="13" s="1"/>
  <c r="D130" i="13" a="1"/>
  <c r="D130" i="13" s="1"/>
  <c r="D170" i="13" a="1"/>
  <c r="D170" i="13" s="1"/>
  <c r="D119" i="13" a="1"/>
  <c r="D119" i="13" s="1"/>
  <c r="D76" i="13" a="1"/>
  <c r="D76" i="13" s="1"/>
  <c r="D118" i="13" a="1"/>
  <c r="D118" i="13" s="1"/>
  <c r="D147" i="13" a="1"/>
  <c r="D147" i="13" s="1"/>
  <c r="D189" i="13" a="1"/>
  <c r="D189" i="13" s="1"/>
  <c r="D139" i="13" a="1"/>
  <c r="D139" i="13" s="1"/>
  <c r="D19" i="13" a="1"/>
  <c r="D19" i="13" s="1"/>
  <c r="D198" i="13" a="1"/>
  <c r="D198" i="13" s="1"/>
  <c r="D50" i="13" a="1"/>
  <c r="D50" i="13" s="1"/>
  <c r="D141" i="13" a="1"/>
  <c r="D141" i="13" s="1"/>
  <c r="D24" i="13" a="1"/>
  <c r="D24" i="13" s="1"/>
  <c r="D44" i="13" a="1"/>
  <c r="D44" i="13" s="1"/>
  <c r="D7" i="13" a="1"/>
  <c r="D7" i="13" s="1"/>
  <c r="D116" i="13" a="1"/>
  <c r="D116" i="13" s="1"/>
  <c r="D186" i="13" a="1"/>
  <c r="D186" i="13" s="1"/>
  <c r="D58" i="13" a="1"/>
  <c r="D58" i="13" s="1"/>
  <c r="D103" i="13" a="1"/>
  <c r="D103" i="13" s="1"/>
  <c r="D106" i="13" a="1"/>
  <c r="D106" i="13" s="1"/>
  <c r="D166" i="13" a="1"/>
  <c r="D166" i="13" s="1"/>
  <c r="D27" i="13" a="1"/>
  <c r="D27" i="13" s="1"/>
  <c r="D215" i="13" a="1"/>
  <c r="D215" i="13" s="1"/>
  <c r="D187" i="13" a="1"/>
  <c r="D187" i="13" s="1"/>
  <c r="D210" i="13" a="1"/>
  <c r="D210" i="13" s="1"/>
  <c r="D129" i="13" a="1"/>
  <c r="D129" i="13" s="1"/>
  <c r="D121" i="13" a="1"/>
  <c r="D121" i="13" s="1"/>
  <c r="D16" i="13" a="1"/>
  <c r="D16" i="13" s="1"/>
  <c r="D188" i="13" a="1"/>
  <c r="D188" i="13" s="1"/>
  <c r="D183" i="13" a="1"/>
  <c r="D183" i="13" s="1"/>
  <c r="D171" i="13" a="1"/>
  <c r="D171" i="13" s="1"/>
  <c r="D123" i="13" a="1"/>
  <c r="D123" i="13" s="1"/>
  <c r="D167" i="13" a="1"/>
  <c r="D167" i="13" s="1"/>
  <c r="D128" i="13" a="1"/>
  <c r="D128" i="13" s="1"/>
  <c r="D169" i="13" a="1"/>
  <c r="D169" i="13" s="1"/>
  <c r="D62" i="13" a="1"/>
  <c r="D62" i="13" s="1"/>
  <c r="D25" i="13" a="1"/>
  <c r="D25" i="13" s="1"/>
  <c r="D91" i="13" a="1"/>
  <c r="D91" i="13" s="1"/>
  <c r="D220" i="13" a="1"/>
  <c r="D220" i="13" s="1"/>
  <c r="D56" i="13" a="1"/>
  <c r="D56" i="13" s="1"/>
  <c r="D160" i="13" a="1"/>
  <c r="D160" i="13" s="1"/>
  <c r="D152" i="13" a="1"/>
  <c r="D152" i="13" s="1"/>
  <c r="D174" i="13" a="1"/>
  <c r="D174" i="13" s="1"/>
  <c r="D212" i="13" a="1"/>
  <c r="D212" i="13" s="1"/>
  <c r="D151" i="13" a="1"/>
  <c r="D151" i="13" s="1"/>
  <c r="D71" i="13" a="1"/>
  <c r="D71" i="13" s="1"/>
  <c r="D143" i="13" a="1"/>
  <c r="D143" i="13" s="1"/>
  <c r="D42" i="13" a="1"/>
  <c r="D42" i="13" s="1"/>
  <c r="D63" i="13" a="1"/>
  <c r="D63" i="13" s="1"/>
  <c r="D18" i="13" a="1"/>
  <c r="D18" i="13" s="1"/>
  <c r="D34" i="13" a="1"/>
  <c r="D34" i="13" s="1"/>
  <c r="D100" i="13" a="1"/>
  <c r="D100" i="13" s="1"/>
  <c r="D142" i="13" a="1"/>
  <c r="D142" i="13" s="1"/>
  <c r="D172" i="13" a="1"/>
  <c r="D172" i="13" s="1"/>
  <c r="D115" i="13" a="1"/>
  <c r="D115" i="13" s="1"/>
  <c r="D203" i="13" a="1"/>
  <c r="D203" i="13" s="1"/>
  <c r="D193" i="13" a="1"/>
  <c r="D193" i="13" s="1"/>
  <c r="D146" i="13" a="1"/>
  <c r="D146" i="13" s="1"/>
  <c r="D109" i="13" a="1"/>
  <c r="D109" i="13" s="1"/>
  <c r="D23" i="13" a="1"/>
  <c r="D23" i="13" s="1"/>
  <c r="D165" i="13" a="1"/>
  <c r="D165" i="13" s="1"/>
  <c r="D225" i="13" a="1"/>
  <c r="D225" i="13" s="1"/>
  <c r="D127" i="13" a="1"/>
  <c r="D127" i="13" s="1"/>
  <c r="D209" i="13" a="1"/>
  <c r="D209" i="13" s="1"/>
  <c r="D29" i="13" a="1"/>
  <c r="D29" i="13" s="1"/>
  <c r="D191" i="13" a="1"/>
  <c r="D191" i="13" s="1"/>
  <c r="D83" i="13" a="1"/>
  <c r="D83" i="13" s="1"/>
  <c r="D5" i="13" a="1"/>
  <c r="D5" i="13" s="1"/>
  <c r="D224" i="13" a="1"/>
  <c r="D224" i="13" s="1"/>
  <c r="D48" i="13" a="1"/>
  <c r="D48" i="13" s="1"/>
  <c r="D43" i="13" a="1"/>
  <c r="D43" i="13" s="1"/>
  <c r="D125" i="13" a="1"/>
  <c r="D125" i="13" s="1"/>
  <c r="D199" i="13" a="1"/>
  <c r="D199" i="13" s="1"/>
  <c r="D221" i="13" a="1"/>
  <c r="D221" i="13" s="1"/>
  <c r="D90" i="13" a="1"/>
  <c r="D90" i="13" s="1"/>
  <c r="D196" i="13" a="1"/>
  <c r="D196" i="13" s="1"/>
  <c r="D197" i="13" a="1"/>
  <c r="D197" i="13" s="1"/>
  <c r="D22" i="13" a="1"/>
  <c r="D22" i="13" s="1"/>
  <c r="D85" i="13" a="1"/>
  <c r="D85" i="13" s="1"/>
  <c r="D148" i="13" a="1"/>
  <c r="D148" i="13" s="1"/>
  <c r="D11" i="13" a="1"/>
  <c r="D11" i="13" s="1"/>
  <c r="D32" i="11"/>
  <c r="M61" i="6"/>
  <c r="E367" i="14"/>
  <c r="D40" i="2"/>
  <c r="M25" i="6"/>
  <c r="M37" i="6"/>
  <c r="M27" i="15"/>
  <c r="B272" i="14" l="1"/>
  <c r="A115" i="12"/>
  <c r="B548" i="15"/>
  <c r="B407" i="6"/>
  <c r="B645" i="15"/>
  <c r="B504" i="6"/>
  <c r="B605" i="15"/>
  <c r="B464" i="6"/>
  <c r="B397" i="15"/>
  <c r="B256" i="6"/>
  <c r="B516" i="15"/>
  <c r="B375" i="6"/>
  <c r="B304" i="6"/>
  <c r="B445" i="15"/>
  <c r="B241" i="6"/>
  <c r="B382" i="15"/>
  <c r="B276" i="6"/>
  <c r="B417" i="15"/>
  <c r="B334" i="6"/>
  <c r="B475" i="15"/>
  <c r="B289" i="6"/>
  <c r="B430" i="15"/>
  <c r="B440" i="6"/>
  <c r="B581" i="15"/>
  <c r="B365" i="6"/>
  <c r="B506" i="15"/>
  <c r="B317" i="6"/>
  <c r="B458" i="15"/>
  <c r="B402" i="6"/>
  <c r="B543" i="15"/>
  <c r="B299" i="6"/>
  <c r="B440" i="15"/>
  <c r="B505" i="6"/>
  <c r="B646" i="15"/>
  <c r="B671" i="15"/>
  <c r="B530" i="6"/>
  <c r="B584" i="15"/>
  <c r="B443" i="6"/>
  <c r="B656" i="15"/>
  <c r="B515" i="6"/>
  <c r="B511" i="15"/>
  <c r="B370" i="6"/>
  <c r="B611" i="15"/>
  <c r="B470" i="6"/>
  <c r="B354" i="6"/>
  <c r="B495" i="15"/>
  <c r="B546" i="15"/>
  <c r="B405" i="6"/>
  <c r="B494" i="6"/>
  <c r="B635" i="15"/>
  <c r="B232" i="6"/>
  <c r="B373" i="15"/>
  <c r="Q57" i="6"/>
  <c r="B542" i="15"/>
  <c r="B401" i="6"/>
  <c r="Q61" i="6"/>
  <c r="B236" i="6"/>
  <c r="B377" i="15"/>
  <c r="B632" i="15"/>
  <c r="B491" i="6"/>
  <c r="B648" i="15"/>
  <c r="B507" i="6"/>
  <c r="B460" i="15"/>
  <c r="B319" i="6"/>
  <c r="B447" i="15"/>
  <c r="B306" i="6"/>
  <c r="B637" i="15"/>
  <c r="B496" i="6"/>
  <c r="B481" i="6"/>
  <c r="B622" i="15"/>
  <c r="B441" i="15"/>
  <c r="B300" i="6"/>
  <c r="B264" i="6"/>
  <c r="B405" i="15"/>
  <c r="B547" i="15"/>
  <c r="B406" i="6"/>
  <c r="B572" i="15"/>
  <c r="B431" i="6"/>
  <c r="B557" i="15"/>
  <c r="B416" i="6"/>
  <c r="B442" i="15"/>
  <c r="B301" i="6"/>
  <c r="B658" i="15"/>
  <c r="B517" i="6"/>
  <c r="B490" i="6"/>
  <c r="B631" i="15"/>
  <c r="B456" i="6"/>
  <c r="B597" i="15"/>
  <c r="B352" i="6"/>
  <c r="B493" i="15"/>
  <c r="B374" i="6"/>
  <c r="B515" i="15"/>
  <c r="B220" i="6"/>
  <c r="B361" i="15"/>
  <c r="Q45" i="6"/>
  <c r="Q43" i="6"/>
  <c r="B359" i="15"/>
  <c r="B218" i="6"/>
  <c r="B391" i="15"/>
  <c r="B250" i="6"/>
  <c r="B253" i="6"/>
  <c r="B394" i="15"/>
  <c r="B254" i="6"/>
  <c r="B395" i="15"/>
  <c r="B263" i="6"/>
  <c r="B404" i="15"/>
  <c r="B283" i="6"/>
  <c r="B424" i="15"/>
  <c r="B411" i="6"/>
  <c r="B552" i="15"/>
  <c r="B329" i="6"/>
  <c r="B470" i="15"/>
  <c r="B402" i="15"/>
  <c r="B261" i="6"/>
  <c r="B553" i="15"/>
  <c r="B412" i="6"/>
  <c r="B452" i="15"/>
  <c r="B311" i="6"/>
  <c r="B600" i="15"/>
  <c r="B459" i="6"/>
  <c r="B660" i="15"/>
  <c r="B519" i="6"/>
  <c r="B619" i="15"/>
  <c r="B478" i="6"/>
  <c r="B615" i="15"/>
  <c r="B474" i="6"/>
  <c r="B350" i="6"/>
  <c r="B491" i="15"/>
  <c r="B313" i="6"/>
  <c r="B454" i="15"/>
  <c r="B489" i="6"/>
  <c r="B630" i="15"/>
  <c r="B436" i="6"/>
  <c r="B577" i="15"/>
  <c r="Q49" i="6"/>
  <c r="B224" i="6"/>
  <c r="B365" i="15"/>
  <c r="B298" i="6"/>
  <c r="B439" i="15"/>
  <c r="B229" i="6"/>
  <c r="B370" i="15"/>
  <c r="Q54" i="6"/>
  <c r="Q64" i="6"/>
  <c r="B380" i="15"/>
  <c r="B239" i="6"/>
  <c r="B413" i="15"/>
  <c r="B272" i="6"/>
  <c r="B376" i="6"/>
  <c r="B517" i="15"/>
  <c r="B293" i="6"/>
  <c r="B434" i="15"/>
  <c r="B422" i="15"/>
  <c r="B281" i="6"/>
  <c r="B520" i="15"/>
  <c r="B379" i="6"/>
  <c r="B618" i="15"/>
  <c r="B477" i="6"/>
  <c r="B585" i="15"/>
  <c r="B444" i="6"/>
  <c r="B251" i="6"/>
  <c r="B392" i="15"/>
  <c r="B589" i="15"/>
  <c r="B448" i="6"/>
  <c r="B537" i="15"/>
  <c r="B396" i="6"/>
  <c r="B496" i="15"/>
  <c r="B355" i="6"/>
  <c r="B340" i="6"/>
  <c r="B481" i="15"/>
  <c r="Q50" i="6"/>
  <c r="B366" i="15"/>
  <c r="B225" i="6"/>
  <c r="B538" i="6"/>
  <c r="B679" i="15"/>
  <c r="B471" i="15"/>
  <c r="B330" i="6"/>
  <c r="B260" i="6"/>
  <c r="B401" i="15"/>
  <c r="B425" i="15"/>
  <c r="B284" i="6"/>
  <c r="B374" i="15"/>
  <c r="Q58" i="6"/>
  <c r="B233" i="6"/>
  <c r="B295" i="6"/>
  <c r="B436" i="15"/>
  <c r="B511" i="6"/>
  <c r="B652" i="15"/>
  <c r="B534" i="15"/>
  <c r="B393" i="6"/>
  <c r="B642" i="15"/>
  <c r="B501" i="6"/>
  <c r="B397" i="6"/>
  <c r="B538" i="15"/>
  <c r="B492" i="15"/>
  <c r="B351" i="6"/>
  <c r="B626" i="15"/>
  <c r="B485" i="6"/>
  <c r="B663" i="15"/>
  <c r="B522" i="6"/>
  <c r="B677" i="15"/>
  <c r="B536" i="6"/>
  <c r="B523" i="15"/>
  <c r="B382" i="6"/>
  <c r="B610" i="15"/>
  <c r="B469" i="6"/>
  <c r="B484" i="15"/>
  <c r="B343" i="6"/>
  <c r="B414" i="15"/>
  <c r="B273" i="6"/>
  <c r="B468" i="15"/>
  <c r="B327" i="6"/>
  <c r="B676" i="15"/>
  <c r="B535" i="6"/>
  <c r="B479" i="6"/>
  <c r="B620" i="15"/>
  <c r="B323" i="6"/>
  <c r="B464" i="15"/>
  <c r="B458" i="6"/>
  <c r="B599" i="15"/>
  <c r="B390" i="15"/>
  <c r="B249" i="6"/>
  <c r="B490" i="15"/>
  <c r="B349" i="6"/>
  <c r="B411" i="15"/>
  <c r="B270" i="6"/>
  <c r="B498" i="15"/>
  <c r="B357" i="6"/>
  <c r="B556" i="15"/>
  <c r="B415" i="6"/>
  <c r="B563" i="15"/>
  <c r="B422" i="6"/>
  <c r="B403" i="15"/>
  <c r="B262" i="6"/>
  <c r="B371" i="15"/>
  <c r="Q55" i="6"/>
  <c r="B230" i="6"/>
  <c r="B476" i="15"/>
  <c r="B335" i="6"/>
  <c r="B587" i="15"/>
  <c r="B446" i="6"/>
  <c r="B606" i="15"/>
  <c r="B465" i="6"/>
  <c r="B564" i="15"/>
  <c r="B423" i="6"/>
  <c r="B665" i="15"/>
  <c r="B524" i="6"/>
  <c r="B568" i="15"/>
  <c r="B427" i="6"/>
  <c r="B673" i="15"/>
  <c r="B532" i="6"/>
  <c r="B669" i="15"/>
  <c r="B528" i="6"/>
  <c r="B654" i="15"/>
  <c r="B513" i="6"/>
  <c r="B432" i="6"/>
  <c r="B573" i="15"/>
  <c r="B501" i="15"/>
  <c r="B360" i="6"/>
  <c r="B366" i="6"/>
  <c r="B507" i="15"/>
  <c r="B285" i="6"/>
  <c r="B426" i="15"/>
  <c r="B412" i="15"/>
  <c r="B271" i="6"/>
  <c r="B651" i="15"/>
  <c r="B510" i="6"/>
  <c r="B560" i="15"/>
  <c r="B419" i="6"/>
  <c r="B406" i="15"/>
  <c r="B265" i="6"/>
  <c r="B576" i="15"/>
  <c r="B435" i="6"/>
  <c r="B418" i="15"/>
  <c r="B277" i="6"/>
  <c r="Q46" i="6"/>
  <c r="B362" i="15"/>
  <c r="B221" i="6"/>
  <c r="B487" i="15"/>
  <c r="B346" i="6"/>
  <c r="B643" i="15"/>
  <c r="B502" i="6"/>
  <c r="B529" i="15"/>
  <c r="B388" i="6"/>
  <c r="B575" i="15"/>
  <c r="B434" i="6"/>
  <c r="B621" i="15"/>
  <c r="B480" i="6"/>
  <c r="B384" i="15"/>
  <c r="B243" i="6"/>
  <c r="B463" i="6"/>
  <c r="B604" i="15"/>
  <c r="B258" i="6"/>
  <c r="B399" i="15"/>
  <c r="B459" i="15"/>
  <c r="B318" i="6"/>
  <c r="B460" i="6"/>
  <c r="B601" i="15"/>
  <c r="B439" i="6"/>
  <c r="B580" i="15"/>
  <c r="B519" i="15"/>
  <c r="B378" i="6"/>
  <c r="B537" i="6"/>
  <c r="B678" i="15"/>
  <c r="B512" i="15"/>
  <c r="B371" i="6"/>
  <c r="B540" i="15"/>
  <c r="B399" i="6"/>
  <c r="B448" i="15"/>
  <c r="B307" i="6"/>
  <c r="B483" i="15"/>
  <c r="B342" i="6"/>
  <c r="B614" i="15"/>
  <c r="B473" i="6"/>
  <c r="B638" i="15"/>
  <c r="B497" i="6"/>
  <c r="B367" i="15"/>
  <c r="B226" i="6"/>
  <c r="Q51" i="6"/>
  <c r="E368" i="14"/>
  <c r="M63" i="6"/>
  <c r="D34" i="11"/>
  <c r="H34" i="11" s="1"/>
  <c r="M199" i="15"/>
  <c r="B424" i="6"/>
  <c r="B565" i="15"/>
  <c r="B462" i="6"/>
  <c r="B603" i="15"/>
  <c r="B639" i="15"/>
  <c r="B498" i="6"/>
  <c r="B562" i="15"/>
  <c r="B421" i="6"/>
  <c r="B400" i="15"/>
  <c r="B259" i="6"/>
  <c r="B364" i="6"/>
  <c r="B505" i="15"/>
  <c r="B512" i="6"/>
  <c r="B653" i="15"/>
  <c r="B407" i="15"/>
  <c r="B266" i="6"/>
  <c r="B502" i="15"/>
  <c r="B361" i="6"/>
  <c r="B417" i="6"/>
  <c r="B558" i="15"/>
  <c r="B636" i="15"/>
  <c r="B495" i="6"/>
  <c r="B545" i="15"/>
  <c r="B404" i="6"/>
  <c r="B613" i="15"/>
  <c r="B472" i="6"/>
  <c r="B414" i="6"/>
  <c r="B555" i="15"/>
  <c r="B591" i="15"/>
  <c r="B450" i="6"/>
  <c r="B451" i="6"/>
  <c r="B592" i="15"/>
  <c r="B303" i="6"/>
  <c r="B444" i="15"/>
  <c r="B593" i="15"/>
  <c r="B452" i="6"/>
  <c r="B451" i="15"/>
  <c r="B310" i="6"/>
  <c r="B531" i="15"/>
  <c r="B390" i="6"/>
  <c r="B387" i="15"/>
  <c r="B246" i="6"/>
  <c r="B513" i="15"/>
  <c r="B372" i="6"/>
  <c r="B526" i="6"/>
  <c r="B667" i="15"/>
  <c r="B477" i="15"/>
  <c r="B336" i="6"/>
  <c r="B394" i="6"/>
  <c r="B535" i="15"/>
  <c r="B409" i="15"/>
  <c r="B268" i="6"/>
  <c r="B409" i="6"/>
  <c r="B550" i="15"/>
  <c r="B594" i="15"/>
  <c r="B453" i="6"/>
  <c r="B445" i="6"/>
  <c r="B586" i="15"/>
  <c r="B288" i="6"/>
  <c r="B429" i="15"/>
  <c r="B416" i="15"/>
  <c r="B275" i="6"/>
  <c r="B312" i="6"/>
  <c r="B453" i="15"/>
  <c r="B457" i="15"/>
  <c r="B316" i="6"/>
  <c r="B378" i="15"/>
  <c r="B237" i="6"/>
  <c r="Q62" i="6"/>
  <c r="B478" i="15"/>
  <c r="B337" i="6"/>
  <c r="B672" i="15"/>
  <c r="B531" i="6"/>
  <c r="B559" i="15"/>
  <c r="B418" i="6"/>
  <c r="B338" i="6"/>
  <c r="B479" i="15"/>
  <c r="B389" i="6"/>
  <c r="B530" i="15"/>
  <c r="B333" i="6"/>
  <c r="B474" i="15"/>
  <c r="B468" i="6"/>
  <c r="B609" i="15"/>
  <c r="B476" i="6"/>
  <c r="B617" i="15"/>
  <c r="Q48" i="6"/>
  <c r="B364" i="15"/>
  <c r="B223" i="6"/>
  <c r="B433" i="6"/>
  <c r="B574" i="15"/>
  <c r="B472" i="15"/>
  <c r="B331" i="6"/>
  <c r="B463" i="15"/>
  <c r="B322" i="6"/>
  <c r="B541" i="15"/>
  <c r="B400" i="6"/>
  <c r="B456" i="15"/>
  <c r="B315" i="6"/>
  <c r="B419" i="15"/>
  <c r="B278" i="6"/>
  <c r="B386" i="6"/>
  <c r="B527" i="15"/>
  <c r="B430" i="6"/>
  <c r="B571" i="15"/>
  <c r="B321" i="6"/>
  <c r="B462" i="15"/>
  <c r="B339" i="6"/>
  <c r="B480" i="15"/>
  <c r="B486" i="6"/>
  <c r="B627" i="15"/>
  <c r="B650" i="15"/>
  <c r="B509" i="6"/>
  <c r="B612" i="15"/>
  <c r="B471" i="6"/>
  <c r="B544" i="15"/>
  <c r="B403" i="6"/>
  <c r="B231" i="6"/>
  <c r="Q56" i="6"/>
  <c r="B372" i="15"/>
  <c r="B423" i="15"/>
  <c r="B282" i="6"/>
  <c r="B408" i="6"/>
  <c r="B549" i="15"/>
  <c r="B415" i="15"/>
  <c r="B274" i="6"/>
  <c r="B510" i="15"/>
  <c r="B369" i="6"/>
  <c r="B280" i="6"/>
  <c r="B421" i="15"/>
  <c r="B347" i="6"/>
  <c r="B488" i="15"/>
  <c r="B396" i="15"/>
  <c r="B255" i="6"/>
  <c r="B398" i="15"/>
  <c r="B257" i="6"/>
  <c r="B499" i="6"/>
  <c r="B640" i="15"/>
  <c r="B518" i="15"/>
  <c r="B377" i="6"/>
  <c r="B483" i="6"/>
  <c r="B624" i="15"/>
  <c r="B532" i="15"/>
  <c r="B391" i="6"/>
  <c r="B641" i="15"/>
  <c r="B500" i="6"/>
  <c r="B522" i="15"/>
  <c r="B381" i="6"/>
  <c r="B294" i="6"/>
  <c r="B435" i="15"/>
  <c r="B247" i="6"/>
  <c r="B388" i="15"/>
  <c r="B567" i="15"/>
  <c r="B426" i="6"/>
  <c r="B616" i="15"/>
  <c r="B475" i="6"/>
  <c r="B602" i="15"/>
  <c r="B461" i="6"/>
  <c r="B381" i="15"/>
  <c r="B240" i="6"/>
  <c r="Q65" i="6"/>
  <c r="B427" i="15"/>
  <c r="B286" i="6"/>
  <c r="B326" i="6"/>
  <c r="B467" i="15"/>
  <c r="B661" i="15"/>
  <c r="B520" i="6"/>
  <c r="B356" i="6"/>
  <c r="B497" i="15"/>
  <c r="B222" i="6"/>
  <c r="Q47" i="6"/>
  <c r="B363" i="15"/>
  <c r="B437" i="15"/>
  <c r="B296" i="6"/>
  <c r="B420" i="15"/>
  <c r="B279" i="6"/>
  <c r="B503" i="15"/>
  <c r="B362" i="6"/>
  <c r="B244" i="6"/>
  <c r="B385" i="15"/>
  <c r="B395" i="6"/>
  <c r="B536" i="15"/>
  <c r="B450" i="15"/>
  <c r="B309" i="6"/>
  <c r="B500" i="15"/>
  <c r="B359" i="6"/>
  <c r="B608" i="15"/>
  <c r="B467" i="6"/>
  <c r="B328" i="6"/>
  <c r="B469" i="15"/>
  <c r="B588" i="15"/>
  <c r="B447" i="6"/>
  <c r="B449" i="15"/>
  <c r="B308" i="6"/>
  <c r="B358" i="6"/>
  <c r="B499" i="15"/>
  <c r="B432" i="15"/>
  <c r="B291" i="6"/>
  <c r="B551" i="15"/>
  <c r="B410" i="6"/>
  <c r="B527" i="6"/>
  <c r="B668" i="15"/>
  <c r="B353" i="6"/>
  <c r="B494" i="15"/>
  <c r="B482" i="15"/>
  <c r="B341" i="6"/>
  <c r="B267" i="6"/>
  <c r="B408" i="15"/>
  <c r="B534" i="6"/>
  <c r="B675" i="15"/>
  <c r="B443" i="15"/>
  <c r="B302" i="6"/>
  <c r="B383" i="15"/>
  <c r="B242" i="6"/>
  <c r="B569" i="15"/>
  <c r="B428" i="6"/>
  <c r="B657" i="15"/>
  <c r="B516" i="6"/>
  <c r="B625" i="15"/>
  <c r="B484" i="6"/>
  <c r="B523" i="6"/>
  <c r="B664" i="15"/>
  <c r="B367" i="6"/>
  <c r="B508" i="15"/>
  <c r="B607" i="15"/>
  <c r="B466" i="6"/>
  <c r="B504" i="15"/>
  <c r="B363" i="6"/>
  <c r="B514" i="15"/>
  <c r="B373" i="6"/>
  <c r="B598" i="15"/>
  <c r="B457" i="6"/>
  <c r="B438" i="15"/>
  <c r="B297" i="6"/>
  <c r="B666" i="15"/>
  <c r="B525" i="6"/>
  <c r="B647" i="15"/>
  <c r="B506" i="6"/>
  <c r="B583" i="15"/>
  <c r="B442" i="6"/>
  <c r="B590" i="15"/>
  <c r="B449" i="6"/>
  <c r="B383" i="6"/>
  <c r="B524" i="15"/>
  <c r="B492" i="6"/>
  <c r="B633" i="15"/>
  <c r="B662" i="15"/>
  <c r="B521" i="6"/>
  <c r="B438" i="6"/>
  <c r="B579" i="15"/>
  <c r="B629" i="15"/>
  <c r="B488" i="6"/>
  <c r="B539" i="15"/>
  <c r="B398" i="6"/>
  <c r="B485" i="15"/>
  <c r="B344" i="6"/>
  <c r="B649" i="15"/>
  <c r="B508" i="6"/>
  <c r="Q60" i="6"/>
  <c r="B235" i="6"/>
  <c r="B376" i="15"/>
  <c r="B368" i="15"/>
  <c r="Q52" i="6"/>
  <c r="B227" i="6"/>
  <c r="B248" i="6"/>
  <c r="B389" i="15"/>
  <c r="B525" i="15"/>
  <c r="B384" i="6"/>
  <c r="B410" i="15"/>
  <c r="B269" i="6"/>
  <c r="B623" i="15"/>
  <c r="B482" i="6"/>
  <c r="B455" i="15"/>
  <c r="B314" i="6"/>
  <c r="B659" i="15"/>
  <c r="B518" i="6"/>
  <c r="B634" i="15"/>
  <c r="B493" i="6"/>
  <c r="B489" i="15"/>
  <c r="B348" i="6"/>
  <c r="B521" i="15"/>
  <c r="B380" i="6"/>
  <c r="B486" i="15"/>
  <c r="B345" i="6"/>
  <c r="B234" i="6"/>
  <c r="Q59" i="6"/>
  <c r="B375" i="15"/>
  <c r="B325" i="6"/>
  <c r="B466" i="15"/>
  <c r="B429" i="6"/>
  <c r="B570" i="15"/>
  <c r="B533" i="6"/>
  <c r="B674" i="15"/>
  <c r="B526" i="15"/>
  <c r="B385" i="6"/>
  <c r="B465" i="15"/>
  <c r="B324" i="6"/>
  <c r="B431" i="15"/>
  <c r="B290" i="6"/>
  <c r="B473" i="15"/>
  <c r="B332" i="6"/>
  <c r="B386" i="15"/>
  <c r="B245" i="6"/>
  <c r="B228" i="6"/>
  <c r="B369" i="15"/>
  <c r="Q53" i="6"/>
  <c r="B461" i="15"/>
  <c r="B320" i="6"/>
  <c r="B670" i="15"/>
  <c r="B529" i="6"/>
  <c r="B420" i="6"/>
  <c r="B561" i="15"/>
  <c r="B578" i="15"/>
  <c r="B437" i="6"/>
  <c r="B428" i="15"/>
  <c r="B287" i="6"/>
  <c r="B655" i="15"/>
  <c r="B514" i="6"/>
  <c r="B446" i="15"/>
  <c r="B305" i="6"/>
  <c r="B441" i="6"/>
  <c r="B582" i="15"/>
  <c r="B455" i="6"/>
  <c r="B596" i="15"/>
  <c r="B628" i="15"/>
  <c r="B487" i="6"/>
  <c r="B425" i="6"/>
  <c r="B566" i="15"/>
  <c r="B368" i="6"/>
  <c r="B509" i="15"/>
  <c r="B503" i="6"/>
  <c r="B644" i="15"/>
  <c r="B413" i="6"/>
  <c r="B554" i="15"/>
  <c r="B433" i="15"/>
  <c r="B292" i="6"/>
  <c r="B595" i="15"/>
  <c r="B454" i="6"/>
  <c r="B528" i="15"/>
  <c r="B387" i="6"/>
  <c r="B533" i="15"/>
  <c r="B392" i="6"/>
  <c r="Q44" i="6"/>
  <c r="B360" i="15"/>
  <c r="B219" i="6"/>
  <c r="B379" i="15"/>
  <c r="B238" i="6"/>
  <c r="Q63" i="6"/>
  <c r="B252" i="6"/>
  <c r="B393" i="15"/>
  <c r="A116" i="12" l="1"/>
  <c r="B273" i="14"/>
  <c r="M28" i="15"/>
  <c r="M31" i="15" s="1"/>
  <c r="M26" i="6"/>
  <c r="M29" i="6" s="1"/>
  <c r="E371" i="14"/>
  <c r="A117" i="12" l="1"/>
  <c r="B274" i="14"/>
  <c r="E384" i="14"/>
  <c r="D11" i="4" s="1"/>
  <c r="E373" i="14"/>
  <c r="F369" i="14"/>
  <c r="D36" i="11"/>
  <c r="E385" i="14"/>
  <c r="B275" i="14" l="1"/>
  <c r="A118" i="12"/>
  <c r="F105" i="12"/>
  <c r="E377" i="14"/>
  <c r="M32" i="15"/>
  <c r="M30" i="6"/>
  <c r="B276" i="14" l="1"/>
  <c r="A119" i="12"/>
  <c r="K274" i="14"/>
  <c r="L274" i="14" s="1"/>
  <c r="M274" i="14" s="1"/>
  <c r="N274" i="14" s="1"/>
  <c r="K290" i="14"/>
  <c r="L290" i="14" s="1"/>
  <c r="M290" i="14" s="1"/>
  <c r="N290" i="14" s="1"/>
  <c r="K306" i="14"/>
  <c r="L306" i="14" s="1"/>
  <c r="M306" i="14" s="1"/>
  <c r="N306" i="14" s="1"/>
  <c r="K281" i="14"/>
  <c r="L281" i="14" s="1"/>
  <c r="M281" i="14" s="1"/>
  <c r="N281" i="14" s="1"/>
  <c r="K297" i="14"/>
  <c r="L297" i="14" s="1"/>
  <c r="M297" i="14" s="1"/>
  <c r="N297" i="14" s="1"/>
  <c r="K313" i="14"/>
  <c r="L313" i="14" s="1"/>
  <c r="M313" i="14" s="1"/>
  <c r="N313" i="14" s="1"/>
  <c r="K268" i="14"/>
  <c r="K284" i="14"/>
  <c r="L284" i="14" s="1"/>
  <c r="M284" i="14" s="1"/>
  <c r="N284" i="14" s="1"/>
  <c r="K300" i="14"/>
  <c r="L300" i="14" s="1"/>
  <c r="M300" i="14" s="1"/>
  <c r="N300" i="14" s="1"/>
  <c r="K316" i="14"/>
  <c r="L316" i="14" s="1"/>
  <c r="M316" i="14" s="1"/>
  <c r="N316" i="14" s="1"/>
  <c r="K275" i="14"/>
  <c r="L275" i="14" s="1"/>
  <c r="M275" i="14" s="1"/>
  <c r="N275" i="14" s="1"/>
  <c r="K319" i="14"/>
  <c r="L319" i="14" s="1"/>
  <c r="M319" i="14" s="1"/>
  <c r="N319" i="14" s="1"/>
  <c r="K340" i="14"/>
  <c r="L340" i="14" s="1"/>
  <c r="M340" i="14" s="1"/>
  <c r="N340" i="14" s="1"/>
  <c r="K356" i="14"/>
  <c r="L356" i="14" s="1"/>
  <c r="M356" i="14" s="1"/>
  <c r="N356" i="14" s="1"/>
  <c r="K314" i="14"/>
  <c r="L314" i="14" s="1"/>
  <c r="M314" i="14" s="1"/>
  <c r="N314" i="14" s="1"/>
  <c r="K335" i="14"/>
  <c r="L335" i="14" s="1"/>
  <c r="M335" i="14" s="1"/>
  <c r="N335" i="14" s="1"/>
  <c r="K351" i="14"/>
  <c r="L351" i="14" s="1"/>
  <c r="M351" i="14" s="1"/>
  <c r="N351" i="14" s="1"/>
  <c r="K283" i="14"/>
  <c r="L283" i="14" s="1"/>
  <c r="M283" i="14" s="1"/>
  <c r="N283" i="14" s="1"/>
  <c r="K327" i="14"/>
  <c r="L327" i="14" s="1"/>
  <c r="M327" i="14" s="1"/>
  <c r="N327" i="14" s="1"/>
  <c r="K346" i="14"/>
  <c r="L346" i="14" s="1"/>
  <c r="M346" i="14" s="1"/>
  <c r="N346" i="14" s="1"/>
  <c r="K362" i="14"/>
  <c r="L362" i="14" s="1"/>
  <c r="M362" i="14" s="1"/>
  <c r="N362" i="14" s="1"/>
  <c r="E382" i="14"/>
  <c r="O213" i="12" s="1"/>
  <c r="K271" i="14"/>
  <c r="L271" i="14" s="1"/>
  <c r="M271" i="14" s="1"/>
  <c r="N271" i="14" s="1"/>
  <c r="K361" i="14"/>
  <c r="L361" i="14" s="1"/>
  <c r="M361" i="14" s="1"/>
  <c r="N361" i="14" s="1"/>
  <c r="K282" i="14"/>
  <c r="L282" i="14" s="1"/>
  <c r="M282" i="14" s="1"/>
  <c r="N282" i="14" s="1"/>
  <c r="K298" i="14"/>
  <c r="L298" i="14" s="1"/>
  <c r="M298" i="14" s="1"/>
  <c r="N298" i="14" s="1"/>
  <c r="K273" i="14"/>
  <c r="L273" i="14" s="1"/>
  <c r="M273" i="14" s="1"/>
  <c r="N273" i="14" s="1"/>
  <c r="K289" i="14"/>
  <c r="L289" i="14" s="1"/>
  <c r="M289" i="14" s="1"/>
  <c r="N289" i="14" s="1"/>
  <c r="K305" i="14"/>
  <c r="L305" i="14" s="1"/>
  <c r="M305" i="14" s="1"/>
  <c r="N305" i="14" s="1"/>
  <c r="K321" i="14"/>
  <c r="L321" i="14" s="1"/>
  <c r="M321" i="14" s="1"/>
  <c r="N321" i="14" s="1"/>
  <c r="K276" i="14"/>
  <c r="L276" i="14" s="1"/>
  <c r="M276" i="14" s="1"/>
  <c r="N276" i="14" s="1"/>
  <c r="K292" i="14"/>
  <c r="L292" i="14" s="1"/>
  <c r="M292" i="14" s="1"/>
  <c r="N292" i="14" s="1"/>
  <c r="K308" i="14"/>
  <c r="L308" i="14" s="1"/>
  <c r="M308" i="14" s="1"/>
  <c r="N308" i="14" s="1"/>
  <c r="K324" i="14"/>
  <c r="L324" i="14" s="1"/>
  <c r="M324" i="14" s="1"/>
  <c r="N324" i="14" s="1"/>
  <c r="K307" i="14"/>
  <c r="L307" i="14" s="1"/>
  <c r="M307" i="14" s="1"/>
  <c r="N307" i="14" s="1"/>
  <c r="K332" i="14"/>
  <c r="L332" i="14" s="1"/>
  <c r="M332" i="14" s="1"/>
  <c r="N332" i="14" s="1"/>
  <c r="K348" i="14"/>
  <c r="L348" i="14" s="1"/>
  <c r="M348" i="14" s="1"/>
  <c r="N348" i="14" s="1"/>
  <c r="K279" i="14"/>
  <c r="L279" i="14" s="1"/>
  <c r="M279" i="14" s="1"/>
  <c r="N279" i="14" s="1"/>
  <c r="K329" i="14"/>
  <c r="L329" i="14" s="1"/>
  <c r="M329" i="14" s="1"/>
  <c r="N329" i="14" s="1"/>
  <c r="K343" i="14"/>
  <c r="L343" i="14" s="1"/>
  <c r="M343" i="14" s="1"/>
  <c r="N343" i="14" s="1"/>
  <c r="K359" i="14"/>
  <c r="L359" i="14" s="1"/>
  <c r="M359" i="14" s="1"/>
  <c r="N359" i="14" s="1"/>
  <c r="K315" i="14"/>
  <c r="L315" i="14" s="1"/>
  <c r="M315" i="14" s="1"/>
  <c r="N315" i="14" s="1"/>
  <c r="K354" i="14"/>
  <c r="L354" i="14" s="1"/>
  <c r="M354" i="14" s="1"/>
  <c r="N354" i="14" s="1"/>
  <c r="K341" i="14"/>
  <c r="L341" i="14" s="1"/>
  <c r="M341" i="14" s="1"/>
  <c r="N341" i="14" s="1"/>
  <c r="K349" i="14"/>
  <c r="L349" i="14" s="1"/>
  <c r="M349" i="14" s="1"/>
  <c r="N349" i="14" s="1"/>
  <c r="K302" i="14"/>
  <c r="L302" i="14" s="1"/>
  <c r="M302" i="14" s="1"/>
  <c r="N302" i="14" s="1"/>
  <c r="K293" i="14"/>
  <c r="L293" i="14" s="1"/>
  <c r="M293" i="14" s="1"/>
  <c r="N293" i="14" s="1"/>
  <c r="K325" i="14"/>
  <c r="L325" i="14" s="1"/>
  <c r="M325" i="14" s="1"/>
  <c r="N325" i="14" s="1"/>
  <c r="K312" i="14"/>
  <c r="L312" i="14" s="1"/>
  <c r="M312" i="14" s="1"/>
  <c r="N312" i="14" s="1"/>
  <c r="K311" i="14"/>
  <c r="L311" i="14" s="1"/>
  <c r="M311" i="14" s="1"/>
  <c r="N311" i="14" s="1"/>
  <c r="K352" i="14"/>
  <c r="L352" i="14" s="1"/>
  <c r="M352" i="14" s="1"/>
  <c r="N352" i="14" s="1"/>
  <c r="K331" i="14"/>
  <c r="L331" i="14" s="1"/>
  <c r="M331" i="14" s="1"/>
  <c r="N331" i="14" s="1"/>
  <c r="K323" i="14"/>
  <c r="L323" i="14" s="1"/>
  <c r="M323" i="14" s="1"/>
  <c r="N323" i="14" s="1"/>
  <c r="K358" i="14"/>
  <c r="L358" i="14" s="1"/>
  <c r="M358" i="14" s="1"/>
  <c r="N358" i="14" s="1"/>
  <c r="K345" i="14"/>
  <c r="L345" i="14" s="1"/>
  <c r="M345" i="14" s="1"/>
  <c r="N345" i="14" s="1"/>
  <c r="K278" i="14"/>
  <c r="L278" i="14" s="1"/>
  <c r="M278" i="14" s="1"/>
  <c r="N278" i="14" s="1"/>
  <c r="K294" i="14"/>
  <c r="L294" i="14" s="1"/>
  <c r="M294" i="14" s="1"/>
  <c r="N294" i="14" s="1"/>
  <c r="K269" i="14"/>
  <c r="L269" i="14" s="1"/>
  <c r="M269" i="14" s="1"/>
  <c r="N269" i="14" s="1"/>
  <c r="K285" i="14"/>
  <c r="L285" i="14" s="1"/>
  <c r="M285" i="14" s="1"/>
  <c r="N285" i="14" s="1"/>
  <c r="K301" i="14"/>
  <c r="L301" i="14" s="1"/>
  <c r="M301" i="14" s="1"/>
  <c r="N301" i="14" s="1"/>
  <c r="K317" i="14"/>
  <c r="L317" i="14" s="1"/>
  <c r="M317" i="14" s="1"/>
  <c r="N317" i="14" s="1"/>
  <c r="K272" i="14"/>
  <c r="L272" i="14" s="1"/>
  <c r="M272" i="14" s="1"/>
  <c r="N272" i="14" s="1"/>
  <c r="K288" i="14"/>
  <c r="L288" i="14" s="1"/>
  <c r="M288" i="14" s="1"/>
  <c r="N288" i="14" s="1"/>
  <c r="K304" i="14"/>
  <c r="L304" i="14" s="1"/>
  <c r="M304" i="14" s="1"/>
  <c r="N304" i="14" s="1"/>
  <c r="K320" i="14"/>
  <c r="L320" i="14" s="1"/>
  <c r="M320" i="14" s="1"/>
  <c r="N320" i="14" s="1"/>
  <c r="K291" i="14"/>
  <c r="L291" i="14" s="1"/>
  <c r="M291" i="14" s="1"/>
  <c r="N291" i="14" s="1"/>
  <c r="K326" i="14"/>
  <c r="L326" i="14" s="1"/>
  <c r="M326" i="14" s="1"/>
  <c r="N326" i="14" s="1"/>
  <c r="K344" i="14"/>
  <c r="L344" i="14" s="1"/>
  <c r="M344" i="14" s="1"/>
  <c r="N344" i="14" s="1"/>
  <c r="K360" i="14"/>
  <c r="L360" i="14" s="1"/>
  <c r="M360" i="14" s="1"/>
  <c r="N360" i="14" s="1"/>
  <c r="K322" i="14"/>
  <c r="L322" i="14" s="1"/>
  <c r="M322" i="14" s="1"/>
  <c r="N322" i="14" s="1"/>
  <c r="K339" i="14"/>
  <c r="L339" i="14" s="1"/>
  <c r="M339" i="14" s="1"/>
  <c r="N339" i="14" s="1"/>
  <c r="K355" i="14"/>
  <c r="L355" i="14" s="1"/>
  <c r="M355" i="14" s="1"/>
  <c r="N355" i="14" s="1"/>
  <c r="K299" i="14"/>
  <c r="L299" i="14" s="1"/>
  <c r="M299" i="14" s="1"/>
  <c r="N299" i="14" s="1"/>
  <c r="K334" i="14"/>
  <c r="L334" i="14" s="1"/>
  <c r="M334" i="14" s="1"/>
  <c r="N334" i="14" s="1"/>
  <c r="K350" i="14"/>
  <c r="L350" i="14" s="1"/>
  <c r="M350" i="14" s="1"/>
  <c r="N350" i="14" s="1"/>
  <c r="K303" i="14"/>
  <c r="L303" i="14" s="1"/>
  <c r="M303" i="14" s="1"/>
  <c r="N303" i="14" s="1"/>
  <c r="K310" i="14"/>
  <c r="L310" i="14" s="1"/>
  <c r="M310" i="14" s="1"/>
  <c r="N310" i="14" s="1"/>
  <c r="K318" i="14"/>
  <c r="L318" i="14" s="1"/>
  <c r="M318" i="14" s="1"/>
  <c r="N318" i="14" s="1"/>
  <c r="K287" i="14"/>
  <c r="L287" i="14" s="1"/>
  <c r="M287" i="14" s="1"/>
  <c r="N287" i="14" s="1"/>
  <c r="K338" i="14"/>
  <c r="L338" i="14" s="1"/>
  <c r="M338" i="14" s="1"/>
  <c r="N338" i="14" s="1"/>
  <c r="K337" i="14"/>
  <c r="L337" i="14" s="1"/>
  <c r="M337" i="14" s="1"/>
  <c r="N337" i="14" s="1"/>
  <c r="K330" i="14"/>
  <c r="L330" i="14" s="1"/>
  <c r="M330" i="14" s="1"/>
  <c r="N330" i="14" s="1"/>
  <c r="K270" i="14"/>
  <c r="L270" i="14" s="1"/>
  <c r="M270" i="14" s="1"/>
  <c r="N270" i="14" s="1"/>
  <c r="K286" i="14"/>
  <c r="L286" i="14" s="1"/>
  <c r="M286" i="14" s="1"/>
  <c r="N286" i="14" s="1"/>
  <c r="K277" i="14"/>
  <c r="L277" i="14" s="1"/>
  <c r="M277" i="14" s="1"/>
  <c r="N277" i="14" s="1"/>
  <c r="K309" i="14"/>
  <c r="L309" i="14" s="1"/>
  <c r="M309" i="14" s="1"/>
  <c r="N309" i="14" s="1"/>
  <c r="K280" i="14"/>
  <c r="L280" i="14" s="1"/>
  <c r="M280" i="14" s="1"/>
  <c r="N280" i="14" s="1"/>
  <c r="K296" i="14"/>
  <c r="L296" i="14" s="1"/>
  <c r="M296" i="14" s="1"/>
  <c r="N296" i="14" s="1"/>
  <c r="K328" i="14"/>
  <c r="L328" i="14" s="1"/>
  <c r="M328" i="14" s="1"/>
  <c r="N328" i="14" s="1"/>
  <c r="K336" i="14"/>
  <c r="L336" i="14" s="1"/>
  <c r="M336" i="14" s="1"/>
  <c r="N336" i="14" s="1"/>
  <c r="K295" i="14"/>
  <c r="L295" i="14" s="1"/>
  <c r="M295" i="14" s="1"/>
  <c r="N295" i="14" s="1"/>
  <c r="K347" i="14"/>
  <c r="L347" i="14" s="1"/>
  <c r="M347" i="14" s="1"/>
  <c r="N347" i="14" s="1"/>
  <c r="K363" i="14"/>
  <c r="L363" i="14" s="1"/>
  <c r="M363" i="14" s="1"/>
  <c r="N363" i="14" s="1"/>
  <c r="K342" i="14"/>
  <c r="L342" i="14" s="1"/>
  <c r="M342" i="14" s="1"/>
  <c r="N342" i="14" s="1"/>
  <c r="K353" i="14"/>
  <c r="L353" i="14" s="1"/>
  <c r="M353" i="14" s="1"/>
  <c r="N353" i="14" s="1"/>
  <c r="K357" i="14"/>
  <c r="L357" i="14" s="1"/>
  <c r="M357" i="14" s="1"/>
  <c r="N357" i="14" s="1"/>
  <c r="K333" i="14"/>
  <c r="L333" i="14" s="1"/>
  <c r="M333" i="14" s="1"/>
  <c r="N333" i="14" s="1"/>
  <c r="A120" i="12" l="1"/>
  <c r="B277" i="14"/>
  <c r="O336" i="14"/>
  <c r="E178" i="12"/>
  <c r="O330" i="14"/>
  <c r="E172" i="12"/>
  <c r="O334" i="14"/>
  <c r="E176" i="12"/>
  <c r="O291" i="14"/>
  <c r="T291" i="14" s="1"/>
  <c r="E133" i="12"/>
  <c r="O269" i="14"/>
  <c r="T269" i="14" s="1"/>
  <c r="E111" i="12"/>
  <c r="E153" i="12"/>
  <c r="O311" i="14"/>
  <c r="O315" i="14"/>
  <c r="E157" i="12"/>
  <c r="O324" i="14"/>
  <c r="E166" i="12"/>
  <c r="O298" i="14"/>
  <c r="E140" i="12"/>
  <c r="O356" i="14"/>
  <c r="E198" i="12"/>
  <c r="O313" i="14"/>
  <c r="E155" i="12"/>
  <c r="E175" i="12"/>
  <c r="O333" i="14"/>
  <c r="O328" i="14"/>
  <c r="E170" i="12"/>
  <c r="E179" i="12"/>
  <c r="O337" i="14"/>
  <c r="E141" i="12"/>
  <c r="O299" i="14"/>
  <c r="O320" i="14"/>
  <c r="E162" i="12"/>
  <c r="O323" i="14"/>
  <c r="E165" i="12"/>
  <c r="O349" i="14"/>
  <c r="E191" i="12"/>
  <c r="O348" i="14"/>
  <c r="E190" i="12"/>
  <c r="O305" i="14"/>
  <c r="E147" i="12"/>
  <c r="O362" i="14"/>
  <c r="E204" i="12"/>
  <c r="O340" i="14"/>
  <c r="E182" i="12"/>
  <c r="O297" i="14"/>
  <c r="E139" i="12"/>
  <c r="O357" i="14"/>
  <c r="E199" i="12"/>
  <c r="O347" i="14"/>
  <c r="E189" i="12"/>
  <c r="O296" i="14"/>
  <c r="E138" i="12"/>
  <c r="O286" i="14"/>
  <c r="T286" i="14" s="1"/>
  <c r="E128" i="12"/>
  <c r="O338" i="14"/>
  <c r="E180" i="12"/>
  <c r="O303" i="14"/>
  <c r="E145" i="12"/>
  <c r="O355" i="14"/>
  <c r="E197" i="12"/>
  <c r="O344" i="14"/>
  <c r="E186" i="12"/>
  <c r="O304" i="14"/>
  <c r="E146" i="12"/>
  <c r="O301" i="14"/>
  <c r="E143" i="12"/>
  <c r="O278" i="14"/>
  <c r="T278" i="14" s="1"/>
  <c r="E120" i="12"/>
  <c r="E173" i="12"/>
  <c r="O331" i="14"/>
  <c r="O325" i="14"/>
  <c r="E167" i="12"/>
  <c r="E183" i="12"/>
  <c r="O341" i="14"/>
  <c r="O343" i="14"/>
  <c r="E185" i="12"/>
  <c r="E174" i="12"/>
  <c r="O332" i="14"/>
  <c r="E134" i="12"/>
  <c r="O292" i="14"/>
  <c r="T292" i="14" s="1"/>
  <c r="O289" i="14"/>
  <c r="T289" i="14" s="1"/>
  <c r="E131" i="12"/>
  <c r="E203" i="12"/>
  <c r="O361" i="14"/>
  <c r="E188" i="12"/>
  <c r="O346" i="14"/>
  <c r="E177" i="12"/>
  <c r="O335" i="14"/>
  <c r="E161" i="12"/>
  <c r="O319" i="14"/>
  <c r="E126" i="12"/>
  <c r="O284" i="14"/>
  <c r="T284" i="14" s="1"/>
  <c r="E123" i="12"/>
  <c r="O281" i="14"/>
  <c r="T281" i="14" s="1"/>
  <c r="E184" i="12"/>
  <c r="O342" i="14"/>
  <c r="O309" i="14"/>
  <c r="E151" i="12"/>
  <c r="O318" i="14"/>
  <c r="E160" i="12"/>
  <c r="E164" i="12"/>
  <c r="O322" i="14"/>
  <c r="O272" i="14"/>
  <c r="T272" i="14" s="1"/>
  <c r="E114" i="12"/>
  <c r="O358" i="14"/>
  <c r="E200" i="12"/>
  <c r="O302" i="14"/>
  <c r="E144" i="12"/>
  <c r="O279" i="14"/>
  <c r="T279" i="14" s="1"/>
  <c r="E121" i="12"/>
  <c r="O321" i="14"/>
  <c r="E163" i="12"/>
  <c r="O283" i="14"/>
  <c r="T283" i="14" s="1"/>
  <c r="E125" i="12"/>
  <c r="O316" i="14"/>
  <c r="E158" i="12"/>
  <c r="O290" i="14"/>
  <c r="T290" i="14" s="1"/>
  <c r="E132" i="12"/>
  <c r="O363" i="14"/>
  <c r="E205" i="12"/>
  <c r="O277" i="14"/>
  <c r="T277" i="14" s="1"/>
  <c r="E119" i="12"/>
  <c r="O310" i="14"/>
  <c r="E152" i="12"/>
  <c r="O360" i="14"/>
  <c r="E202" i="12"/>
  <c r="O317" i="14"/>
  <c r="E159" i="12"/>
  <c r="O294" i="14"/>
  <c r="T294" i="14" s="1"/>
  <c r="E136" i="12"/>
  <c r="O312" i="14"/>
  <c r="E154" i="12"/>
  <c r="O359" i="14"/>
  <c r="E201" i="12"/>
  <c r="O308" i="14"/>
  <c r="E150" i="12"/>
  <c r="O282" i="14"/>
  <c r="T282" i="14" s="1"/>
  <c r="E124" i="12"/>
  <c r="O351" i="14"/>
  <c r="E193" i="12"/>
  <c r="O300" i="14"/>
  <c r="E142" i="12"/>
  <c r="O274" i="14"/>
  <c r="T274" i="14" s="1"/>
  <c r="E116" i="12"/>
  <c r="O353" i="14"/>
  <c r="E195" i="12"/>
  <c r="O295" i="14"/>
  <c r="E137" i="12"/>
  <c r="E122" i="12"/>
  <c r="O280" i="14"/>
  <c r="T280" i="14" s="1"/>
  <c r="O270" i="14"/>
  <c r="T270" i="14" s="1"/>
  <c r="E112" i="12"/>
  <c r="E129" i="12"/>
  <c r="O287" i="14"/>
  <c r="T287" i="14" s="1"/>
  <c r="E192" i="12"/>
  <c r="O350" i="14"/>
  <c r="E181" i="12"/>
  <c r="O339" i="14"/>
  <c r="O326" i="14"/>
  <c r="E168" i="12"/>
  <c r="E130" i="12"/>
  <c r="O288" i="14"/>
  <c r="T288" i="14" s="1"/>
  <c r="E127" i="12"/>
  <c r="O285" i="14"/>
  <c r="T285" i="14" s="1"/>
  <c r="O345" i="14"/>
  <c r="E187" i="12"/>
  <c r="O352" i="14"/>
  <c r="E194" i="12"/>
  <c r="O293" i="14"/>
  <c r="T293" i="14" s="1"/>
  <c r="E135" i="12"/>
  <c r="O354" i="14"/>
  <c r="E196" i="12"/>
  <c r="O329" i="14"/>
  <c r="E171" i="12"/>
  <c r="O307" i="14"/>
  <c r="E149" i="12"/>
  <c r="O276" i="14"/>
  <c r="T276" i="14" s="1"/>
  <c r="E118" i="12"/>
  <c r="O273" i="14"/>
  <c r="T273" i="14" s="1"/>
  <c r="E115" i="12"/>
  <c r="O271" i="14"/>
  <c r="T271" i="14" s="1"/>
  <c r="E113" i="12"/>
  <c r="O327" i="14"/>
  <c r="E169" i="12"/>
  <c r="E156" i="12"/>
  <c r="O314" i="14"/>
  <c r="O275" i="14"/>
  <c r="T275" i="14" s="1"/>
  <c r="E117" i="12"/>
  <c r="L268" i="14"/>
  <c r="K365" i="14"/>
  <c r="O306" i="14"/>
  <c r="E148" i="12"/>
  <c r="A121" i="12" l="1"/>
  <c r="B278" i="14"/>
  <c r="L365" i="14"/>
  <c r="M268" i="14"/>
  <c r="B279" i="14" l="1"/>
  <c r="A122" i="12"/>
  <c r="N268" i="14"/>
  <c r="M365" i="14"/>
  <c r="B280" i="14" l="1"/>
  <c r="A123" i="12"/>
  <c r="O268" i="14"/>
  <c r="N365" i="14"/>
  <c r="E110" i="12"/>
  <c r="B281" i="14" l="1"/>
  <c r="A124" i="12"/>
  <c r="O365" i="14"/>
  <c r="B212" i="12" s="1"/>
  <c r="T268" i="14"/>
  <c r="A125" i="12" l="1"/>
  <c r="B282" i="14"/>
  <c r="B283" i="14" l="1"/>
  <c r="A126" i="12"/>
  <c r="A127" i="12" l="1"/>
  <c r="B284" i="14"/>
  <c r="B285" i="14" l="1"/>
  <c r="A128" i="12"/>
  <c r="A129" i="12" l="1"/>
  <c r="B286" i="14"/>
  <c r="B287" i="14" l="1"/>
  <c r="A130" i="12"/>
  <c r="B288" i="14" l="1"/>
  <c r="A131" i="12"/>
  <c r="A132" i="12" l="1"/>
  <c r="B289" i="14"/>
  <c r="A133" i="12" l="1"/>
  <c r="B290" i="14"/>
  <c r="B291" i="14" l="1"/>
  <c r="A134" i="12"/>
  <c r="B292" i="14" l="1"/>
  <c r="A135" i="12"/>
  <c r="A136" i="12" l="1"/>
  <c r="B293" i="14"/>
  <c r="A137" i="12" l="1"/>
  <c r="B294" i="14"/>
  <c r="A138" i="12" l="1"/>
  <c r="B295" i="14"/>
  <c r="B296" i="14" l="1"/>
  <c r="A139" i="12"/>
  <c r="B297" i="14" l="1"/>
  <c r="A140" i="12"/>
  <c r="B298" i="14" l="1"/>
  <c r="A141" i="12"/>
  <c r="B299" i="14" l="1"/>
  <c r="A142" i="12"/>
  <c r="B300" i="14" l="1"/>
  <c r="A143" i="12"/>
  <c r="B301" i="14" l="1"/>
  <c r="A144" i="12"/>
  <c r="A145" i="12" l="1"/>
  <c r="B302" i="14"/>
  <c r="A146" i="12" l="1"/>
  <c r="B303" i="14"/>
  <c r="B304" i="14" l="1"/>
  <c r="A147" i="12"/>
  <c r="A148" i="12" l="1"/>
  <c r="B305" i="14"/>
  <c r="B306" i="14" l="1"/>
  <c r="A149" i="12"/>
  <c r="B307" i="14" l="1"/>
  <c r="A150" i="12"/>
  <c r="A151" i="12" l="1"/>
  <c r="B308" i="14"/>
  <c r="B309" i="14" l="1"/>
  <c r="A152" i="12"/>
  <c r="B310" i="14" l="1"/>
  <c r="A153" i="12"/>
  <c r="B311" i="14" l="1"/>
  <c r="A154" i="12"/>
  <c r="A155" i="12" l="1"/>
  <c r="B312" i="14"/>
  <c r="A156" i="12" l="1"/>
  <c r="B313" i="14"/>
  <c r="A157" i="12" l="1"/>
  <c r="B314" i="14"/>
  <c r="A158" i="12" l="1"/>
  <c r="B315" i="14"/>
  <c r="B316" i="14" l="1"/>
  <c r="A159" i="12"/>
  <c r="B317" i="14" l="1"/>
  <c r="A160" i="12"/>
  <c r="A161" i="12" l="1"/>
  <c r="B318" i="14"/>
  <c r="A162" i="12" l="1"/>
  <c r="B319" i="14"/>
  <c r="A163" i="12" l="1"/>
  <c r="B320" i="14"/>
  <c r="A164" i="12" l="1"/>
  <c r="B321" i="14"/>
  <c r="B322" i="14" l="1"/>
  <c r="A165" i="12"/>
  <c r="A166" i="12" l="1"/>
  <c r="B323" i="14"/>
  <c r="A167" i="12" l="1"/>
  <c r="B324" i="14"/>
  <c r="B325" i="14" l="1"/>
  <c r="A168" i="12"/>
  <c r="B326" i="14" l="1"/>
  <c r="A169" i="12"/>
  <c r="B327" i="14" l="1"/>
  <c r="A170" i="12"/>
  <c r="A171" i="12" l="1"/>
  <c r="B328" i="14"/>
  <c r="A172" i="12" l="1"/>
  <c r="B329" i="14"/>
  <c r="A173" i="12" l="1"/>
  <c r="B330" i="14"/>
  <c r="A174" i="12" l="1"/>
  <c r="B331" i="14"/>
  <c r="B332" i="14" l="1"/>
  <c r="A175" i="12"/>
  <c r="A176" i="12" l="1"/>
  <c r="B333" i="14"/>
  <c r="A177" i="12" l="1"/>
  <c r="B334" i="14"/>
  <c r="B335" i="14" l="1"/>
  <c r="A178" i="12"/>
  <c r="A179" i="12" l="1"/>
  <c r="B336" i="14"/>
  <c r="A180" i="12" l="1"/>
  <c r="B337" i="14"/>
  <c r="A181" i="12" l="1"/>
  <c r="B338" i="14"/>
  <c r="B339" i="14" l="1"/>
  <c r="A182" i="12"/>
  <c r="B340" i="14" l="1"/>
  <c r="A183" i="12"/>
  <c r="A184" i="12" l="1"/>
  <c r="B341" i="14"/>
  <c r="B342" i="14" l="1"/>
  <c r="A185" i="12"/>
  <c r="A186" i="12" l="1"/>
  <c r="B343" i="14"/>
  <c r="A187" i="12" l="1"/>
  <c r="B344" i="14"/>
  <c r="B345" i="14" l="1"/>
  <c r="A188" i="12"/>
  <c r="A189" i="12" l="1"/>
  <c r="B346" i="14"/>
  <c r="A190" i="12" l="1"/>
  <c r="B347" i="14"/>
  <c r="A191" i="12" l="1"/>
  <c r="B348" i="14"/>
  <c r="A192" i="12" l="1"/>
  <c r="B349" i="14"/>
  <c r="B350" i="14" l="1"/>
  <c r="A193" i="12"/>
  <c r="B351" i="14" l="1"/>
  <c r="A194" i="12"/>
  <c r="A195" i="12" l="1"/>
  <c r="B352" i="14"/>
  <c r="B353" i="14" l="1"/>
  <c r="A196" i="12"/>
  <c r="B354" i="14" l="1"/>
  <c r="A197" i="12"/>
  <c r="B355" i="14" l="1"/>
  <c r="A198" i="12"/>
  <c r="B356" i="14" l="1"/>
  <c r="A199" i="12"/>
  <c r="B357" i="14" l="1"/>
  <c r="A200" i="12"/>
  <c r="A201" i="12" l="1"/>
  <c r="B358" i="14"/>
  <c r="B359" i="14" l="1"/>
  <c r="A202" i="12"/>
  <c r="A203" i="12" l="1"/>
  <c r="B360" i="14"/>
  <c r="A204" i="12" l="1"/>
  <c r="B361" i="14"/>
  <c r="B362" i="14" l="1"/>
  <c r="A205" i="12"/>
  <c r="B363" i="14" s="1"/>
</calcChain>
</file>

<file path=xl/sharedStrings.xml><?xml version="1.0" encoding="utf-8"?>
<sst xmlns="http://schemas.openxmlformats.org/spreadsheetml/2006/main" count="932" uniqueCount="381">
  <si>
    <t>Name:</t>
  </si>
  <si>
    <t>Partner: (if applicable):</t>
  </si>
  <si>
    <t>Partner D.O.B. (if applicable):</t>
  </si>
  <si>
    <t>Address:</t>
  </si>
  <si>
    <t xml:space="preserve"> </t>
  </si>
  <si>
    <t xml:space="preserve">Other dependants: </t>
  </si>
  <si>
    <t>Number in household:</t>
  </si>
  <si>
    <t>Number of vehicles in household:</t>
  </si>
  <si>
    <t xml:space="preserve">Please confirm you have considered </t>
  </si>
  <si>
    <t xml:space="preserve">(or discussed with an adviser) the use of </t>
  </si>
  <si>
    <t>any assets to make lump sum payments</t>
  </si>
  <si>
    <t>Notes</t>
  </si>
  <si>
    <t>Contact/Team name:</t>
  </si>
  <si>
    <t>Agency:</t>
  </si>
  <si>
    <t>Agency address:</t>
  </si>
  <si>
    <t>Case reference number:</t>
  </si>
  <si>
    <t>Date of statement:</t>
  </si>
  <si>
    <t xml:space="preserve">Not working due to </t>
  </si>
  <si>
    <t>illness / disability:</t>
  </si>
  <si>
    <t>Student:</t>
  </si>
  <si>
    <t>Other:</t>
  </si>
  <si>
    <t xml:space="preserve">Please complete the fields below, then click on the Monthly Income tab at the bottom of the screen to continue inputting data. For keying in data or (especially) pasting from another application, it's best to first DOUBLE-CLICK the data input field. </t>
  </si>
  <si>
    <t>Date of Birth:</t>
  </si>
  <si>
    <t xml:space="preserve">Dependent children: </t>
  </si>
  <si>
    <t>Tick to confirm ✔</t>
  </si>
  <si>
    <t xml:space="preserve">Full time: </t>
  </si>
  <si>
    <t>Self employed:</t>
  </si>
  <si>
    <t xml:space="preserve">Part time: </t>
  </si>
  <si>
    <t>Retired:</t>
  </si>
  <si>
    <t xml:space="preserve">Unemployed: </t>
  </si>
  <si>
    <t>Carer:</t>
  </si>
  <si>
    <t>Salary or wages (take home)</t>
  </si>
  <si>
    <t>Partner salary or wages (take home)</t>
  </si>
  <si>
    <t>Other earnings (including self employment)</t>
  </si>
  <si>
    <t>Total salary and wages per month</t>
  </si>
  <si>
    <t>Universal Credit</t>
  </si>
  <si>
    <t>Jobseeker’s Allowance (income based)</t>
  </si>
  <si>
    <t>Jobseeker’s Allowance (contribution based)</t>
  </si>
  <si>
    <t>Income Support</t>
  </si>
  <si>
    <t>Working Tax Credit</t>
  </si>
  <si>
    <t>Child Tax Credit</t>
  </si>
  <si>
    <t>Child Benefit</t>
  </si>
  <si>
    <t>Carer’s Allowance</t>
  </si>
  <si>
    <t>Other benefits/tax credits (e.g. maternity benefits)</t>
  </si>
  <si>
    <t>Total benefits and tax credits per month</t>
  </si>
  <si>
    <t xml:space="preserve">Earnings </t>
  </si>
  <si>
    <t xml:space="preserve">Amount (£) </t>
  </si>
  <si>
    <t>Benefits and tax credits</t>
  </si>
  <si>
    <t>State pensions</t>
  </si>
  <si>
    <t>Private or work pensions</t>
  </si>
  <si>
    <t>Pension credit</t>
  </si>
  <si>
    <t>Other pensions</t>
  </si>
  <si>
    <t>Total pensions per month</t>
  </si>
  <si>
    <t>Maintenance or child support</t>
  </si>
  <si>
    <t>Boarders or lodgers</t>
  </si>
  <si>
    <t>Non-dependants’ contributions</t>
  </si>
  <si>
    <t>Student loans and grants</t>
  </si>
  <si>
    <t>Other income</t>
  </si>
  <si>
    <t>Total other income per month</t>
  </si>
  <si>
    <t>Pensions</t>
  </si>
  <si>
    <t xml:space="preserve">Other income </t>
  </si>
  <si>
    <t>Frequency</t>
  </si>
  <si>
    <t>W</t>
  </si>
  <si>
    <t>M</t>
  </si>
  <si>
    <t>Q</t>
  </si>
  <si>
    <t>A</t>
  </si>
  <si>
    <t xml:space="preserve">Monthly Outgoings: Fixed costs </t>
  </si>
  <si>
    <t xml:space="preserve">Home and contents </t>
  </si>
  <si>
    <t>Rent</t>
  </si>
  <si>
    <t>Ground rent &amp; service charges  
(factor fees if you live in Scotland)</t>
  </si>
  <si>
    <t>Mortgage</t>
  </si>
  <si>
    <t>Mortgage endowment</t>
  </si>
  <si>
    <t>Secured loans</t>
  </si>
  <si>
    <t>TV licence</t>
  </si>
  <si>
    <t>Other costs</t>
  </si>
  <si>
    <t>Council tax/rates (including water charge if you 
live in Scotland and rates in NI)</t>
  </si>
  <si>
    <t>Appliance &amp; furniture rental (including appliance 
and furniture HP, conditional sale and so on)</t>
  </si>
  <si>
    <t>Total home &amp; contents costs per month</t>
  </si>
  <si>
    <t xml:space="preserve">Utilities </t>
  </si>
  <si>
    <t>Gas</t>
  </si>
  <si>
    <t>Electricity</t>
  </si>
  <si>
    <t>Other expenditure</t>
  </si>
  <si>
    <t>Total utilities costs per month</t>
  </si>
  <si>
    <t>Water waste</t>
  </si>
  <si>
    <t>Total water costs per month</t>
  </si>
  <si>
    <t xml:space="preserve">Water </t>
  </si>
  <si>
    <t>Water supply</t>
  </si>
  <si>
    <t xml:space="preserve">Care and health costs </t>
  </si>
  <si>
    <t>Total care and health costs per month</t>
  </si>
  <si>
    <t>Childcare costs</t>
  </si>
  <si>
    <t>Adult-care costs</t>
  </si>
  <si>
    <t>Child maintenance or child support</t>
  </si>
  <si>
    <t>Prescriptions and medicines</t>
  </si>
  <si>
    <t>Dentistry and opticians</t>
  </si>
  <si>
    <t>Other essential costs</t>
  </si>
  <si>
    <t>Transport and travel</t>
  </si>
  <si>
    <t>Total transport and travel costs per month</t>
  </si>
  <si>
    <t>Public transport (e.g. work, school, shopping)</t>
  </si>
  <si>
    <t>Hire Purchase or conditional sale vehicle</t>
  </si>
  <si>
    <t>Car insurance</t>
  </si>
  <si>
    <t>Road tax</t>
  </si>
  <si>
    <t>MOT and ongoing maintenance</t>
  </si>
  <si>
    <t>Breakdown cover</t>
  </si>
  <si>
    <t>Fuel, parking and toll road charges</t>
  </si>
  <si>
    <t>Other costs (including taxis)</t>
  </si>
  <si>
    <t>School costs</t>
  </si>
  <si>
    <t>School uniform</t>
  </si>
  <si>
    <t>After-school clubs and school trips</t>
  </si>
  <si>
    <t>Total school costs per month</t>
  </si>
  <si>
    <t xml:space="preserve">Pensions and insurances </t>
  </si>
  <si>
    <t>Pension payments</t>
  </si>
  <si>
    <t>Life insurance</t>
  </si>
  <si>
    <t>Mortgage payment protection insurance</t>
  </si>
  <si>
    <t>Buildings and contents insurance</t>
  </si>
  <si>
    <t>Health insurance (medical or accident or dental)</t>
  </si>
  <si>
    <t>Total pensions and insurance costs per month</t>
  </si>
  <si>
    <t>Total other essential costs per month</t>
  </si>
  <si>
    <t>Monthly Outgoings: Flexible costs</t>
  </si>
  <si>
    <t>Communications and leisure</t>
  </si>
  <si>
    <t xml:space="preserve">Mobile phone </t>
  </si>
  <si>
    <t>Gifts (e.g. birthdays, festivals, charity donations)</t>
  </si>
  <si>
    <t>Pocket money</t>
  </si>
  <si>
    <t>Newspapers, magazines, stationery and postage</t>
  </si>
  <si>
    <t>Home phone, internet, TV package  
(including film subscriptions)</t>
  </si>
  <si>
    <t>Total communications and leisure costs per month</t>
  </si>
  <si>
    <t>Nappies and baby items</t>
  </si>
  <si>
    <t>School meals and meals at work</t>
  </si>
  <si>
    <t>Laundry and dry cleaning</t>
  </si>
  <si>
    <t>Alcohol</t>
  </si>
  <si>
    <t>Smoking products</t>
  </si>
  <si>
    <t>Vet bills &amp; pet insurance</t>
  </si>
  <si>
    <t>House repairs and maintenance</t>
  </si>
  <si>
    <t>Total food and housekeeping costs per month</t>
  </si>
  <si>
    <t xml:space="preserve">Food and housekeeping </t>
  </si>
  <si>
    <t>Groceries (e.g. food, pet food,  
non-alcoholic drinks, cleaning)</t>
  </si>
  <si>
    <t>Clothing and footwear</t>
  </si>
  <si>
    <t>Hairdressing</t>
  </si>
  <si>
    <t>Toiletries</t>
  </si>
  <si>
    <t>Total personal costs per month</t>
  </si>
  <si>
    <t xml:space="preserve">Personal costs </t>
  </si>
  <si>
    <t>Savings</t>
  </si>
  <si>
    <t xml:space="preserve">Please confirm that a monthly contribution to savings has been considered 
(or discussed with an adviser) </t>
  </si>
  <si>
    <t xml:space="preserve">Owed (£) </t>
  </si>
  <si>
    <t>Creditor</t>
  </si>
  <si>
    <t>Priority debts</t>
  </si>
  <si>
    <t>Non - Priority debts</t>
  </si>
  <si>
    <t>Total Priority debts</t>
  </si>
  <si>
    <t>Total Non - Priority debts</t>
  </si>
  <si>
    <t>Token Payments</t>
  </si>
  <si>
    <t>CCJ</t>
  </si>
  <si>
    <t>`</t>
  </si>
  <si>
    <t>Categories Trigger Figure</t>
  </si>
  <si>
    <t>First Adult</t>
  </si>
  <si>
    <t>Additional Adults</t>
  </si>
  <si>
    <t>Amount</t>
  </si>
  <si>
    <t>Per Head</t>
  </si>
  <si>
    <t>COMMS &amp; LEISURE</t>
  </si>
  <si>
    <t>HOUSEKEEP</t>
  </si>
  <si>
    <t>PERSONAL</t>
  </si>
  <si>
    <t>Summary Version</t>
  </si>
  <si>
    <t>e.g. Made redundant in June 2014 and was out of work for 6 months</t>
  </si>
  <si>
    <t>This financial statement is an accurate record of the information provided.</t>
  </si>
  <si>
    <t>Signed:                                                                                               Date:</t>
  </si>
  <si>
    <t>CONVERSIONS SHEET</t>
  </si>
  <si>
    <t>£ Amount</t>
  </si>
  <si>
    <t>£ Monthly</t>
  </si>
  <si>
    <t>£ Owed</t>
  </si>
  <si>
    <t>£ Repayment</t>
  </si>
  <si>
    <t>£ Repayment
Current</t>
  </si>
  <si>
    <t>Use on Fin
Statement</t>
  </si>
  <si>
    <t>Monthly Total Income from above</t>
  </si>
  <si>
    <t>Monthly Total Expenditure from above</t>
  </si>
  <si>
    <t>Total Available for Creditors</t>
  </si>
  <si>
    <t>Monthly Total Priority Debts from above</t>
  </si>
  <si>
    <t>Total Available for Non-priority Creditors</t>
  </si>
  <si>
    <t>Total Owed - Fixed Non-priority payments</t>
  </si>
  <si>
    <t>Total Fixed Non-priority payments</t>
  </si>
  <si>
    <t>Total Owed - Pro-rata Non-priority payments</t>
  </si>
  <si>
    <t>Total Pro-rata Non-priority payments</t>
  </si>
  <si>
    <t>Total Amount Owed for last 10 Creditors</t>
  </si>
  <si>
    <t>Minimum Payment (round up)</t>
  </si>
  <si>
    <t>Round to nearest</t>
  </si>
  <si>
    <t>Years to repay Non-priority Debts</t>
  </si>
  <si>
    <r>
      <t>£ Repayment
Offer</t>
    </r>
    <r>
      <rPr>
        <b/>
        <sz val="9"/>
        <color indexed="12"/>
        <rFont val="Arial"/>
        <family val="2"/>
      </rPr>
      <t xml:space="preserve"> </t>
    </r>
    <r>
      <rPr>
        <sz val="9"/>
        <color indexed="12"/>
        <rFont val="Arial"/>
        <family val="2"/>
      </rPr>
      <t>Pro rata</t>
    </r>
  </si>
  <si>
    <r>
      <t>£ Repayment
Offer</t>
    </r>
    <r>
      <rPr>
        <b/>
        <sz val="9"/>
        <color indexed="12"/>
        <rFont val="Arial"/>
        <family val="2"/>
      </rPr>
      <t xml:space="preserve"> </t>
    </r>
    <r>
      <rPr>
        <sz val="9"/>
        <color indexed="12"/>
        <rFont val="Arial"/>
        <family val="2"/>
      </rPr>
      <t>Rounded</t>
    </r>
  </si>
  <si>
    <r>
      <t>£ Repayment
Offer</t>
    </r>
    <r>
      <rPr>
        <sz val="9"/>
        <color indexed="12"/>
        <rFont val="Arial"/>
        <family val="2"/>
      </rPr>
      <t xml:space="preserve"> Minimum</t>
    </r>
  </si>
  <si>
    <r>
      <t>£ Repayment
Offer</t>
    </r>
    <r>
      <rPr>
        <sz val="9"/>
        <color indexed="12"/>
        <rFont val="Arial"/>
        <family val="2"/>
      </rPr>
      <t xml:space="preserve"> Token</t>
    </r>
  </si>
  <si>
    <r>
      <t xml:space="preserve">£ Repayment
Offer </t>
    </r>
    <r>
      <rPr>
        <sz val="9"/>
        <color indexed="12"/>
        <rFont val="Arial"/>
        <family val="2"/>
      </rPr>
      <t>Final</t>
    </r>
  </si>
  <si>
    <t>Monthly total income</t>
  </si>
  <si>
    <t>Monthly total fixed cost outgoings</t>
  </si>
  <si>
    <t>Monthly total flexible cost outgoings</t>
  </si>
  <si>
    <t>Monthly total outgoings</t>
  </si>
  <si>
    <t>Monthly Total Available for Creditors</t>
  </si>
  <si>
    <t>Own Vehicle</t>
  </si>
  <si>
    <t>Per Vehicle</t>
  </si>
  <si>
    <t>Number</t>
  </si>
  <si>
    <t>Potential monthly saving amount</t>
  </si>
  <si>
    <t>Debts - Priority and Non Priority</t>
  </si>
  <si>
    <t>Repayment offer (£)</t>
  </si>
  <si>
    <t>Offer Frequency</t>
  </si>
  <si>
    <t>Include Notes</t>
  </si>
  <si>
    <r>
      <t xml:space="preserve">Override on Fin
Statement
</t>
    </r>
    <r>
      <rPr>
        <b/>
        <sz val="8"/>
        <rFont val="Arial"/>
        <family val="2"/>
      </rPr>
      <t>(tick if yes)</t>
    </r>
  </si>
  <si>
    <t>Include Notes in statement</t>
  </si>
  <si>
    <r>
      <t xml:space="preserve">CCJ </t>
    </r>
    <r>
      <rPr>
        <b/>
        <sz val="8"/>
        <color theme="1"/>
        <rFont val="Arial"/>
        <family val="2"/>
      </rPr>
      <t>Tick if yes</t>
    </r>
  </si>
  <si>
    <t>Monthly Total Income</t>
  </si>
  <si>
    <t>Total Priority Debts</t>
  </si>
  <si>
    <t>Total Non-priority Debts</t>
  </si>
  <si>
    <t>E178</t>
  </si>
  <si>
    <t>E179</t>
  </si>
  <si>
    <t>E180</t>
  </si>
  <si>
    <t>E181</t>
  </si>
  <si>
    <t>E182</t>
  </si>
  <si>
    <t>E183</t>
  </si>
  <si>
    <t>E184</t>
  </si>
  <si>
    <t>E185</t>
  </si>
  <si>
    <t>E186</t>
  </si>
  <si>
    <t>E187</t>
  </si>
  <si>
    <t>E188</t>
  </si>
  <si>
    <t>E189</t>
  </si>
  <si>
    <t>E190</t>
  </si>
  <si>
    <t>E191</t>
  </si>
  <si>
    <t xml:space="preserve"> Owed (£) </t>
  </si>
  <si>
    <t>Total outgoings</t>
  </si>
  <si>
    <t>Total available for priority creditors</t>
  </si>
  <si>
    <t>Total available for non priority creditors</t>
  </si>
  <si>
    <t>Earnings</t>
  </si>
  <si>
    <t>Water</t>
  </si>
  <si>
    <t>Care and health costs</t>
  </si>
  <si>
    <t>Pensions and insurances</t>
  </si>
  <si>
    <t>Total income</t>
  </si>
  <si>
    <t>Total fixed costs</t>
  </si>
  <si>
    <t>Food and housekeeping</t>
  </si>
  <si>
    <t>Personal costs</t>
  </si>
  <si>
    <t>Total flexible costs</t>
  </si>
  <si>
    <t xml:space="preserve">Total monthly outgoings </t>
  </si>
  <si>
    <t>(fixed and flexible)</t>
  </si>
  <si>
    <t>Overview</t>
  </si>
  <si>
    <t xml:space="preserve"> Amount (£)</t>
  </si>
  <si>
    <r>
      <t>Partner:</t>
    </r>
    <r>
      <rPr>
        <sz val="11"/>
        <color theme="1"/>
        <rFont val="Arial"/>
        <family val="2"/>
      </rPr>
      <t xml:space="preserve"> (if applicable)</t>
    </r>
    <r>
      <rPr>
        <b/>
        <sz val="11"/>
        <color theme="1"/>
        <rFont val="Arial"/>
        <family val="2"/>
      </rPr>
      <t>:</t>
    </r>
  </si>
  <si>
    <r>
      <t xml:space="preserve">Partner D.O.B. </t>
    </r>
    <r>
      <rPr>
        <sz val="11"/>
        <color theme="1"/>
        <rFont val="Arial"/>
        <family val="2"/>
      </rPr>
      <t>(if applicable)</t>
    </r>
    <r>
      <rPr>
        <b/>
        <sz val="11"/>
        <color theme="1"/>
        <rFont val="Arial"/>
        <family val="2"/>
      </rPr>
      <t>:</t>
    </r>
  </si>
  <si>
    <t xml:space="preserve">Additional notes </t>
  </si>
  <si>
    <t>Signed:</t>
  </si>
  <si>
    <t>Date:</t>
  </si>
  <si>
    <t>Monthly Savings contribution</t>
  </si>
  <si>
    <t>Tick here to opt-out of the savings contribution</t>
  </si>
  <si>
    <t>e.g. Communications and Leisure: Mobile phone - client has multiple family members abroad</t>
  </si>
  <si>
    <t>(continued overleaf)</t>
  </si>
  <si>
    <t>Monthly Income</t>
  </si>
  <si>
    <r>
      <t xml:space="preserve">Monthly Income </t>
    </r>
    <r>
      <rPr>
        <i/>
        <sz val="14"/>
        <color theme="1"/>
        <rFont val="Arial"/>
        <family val="2"/>
      </rPr>
      <t>(continued)</t>
    </r>
  </si>
  <si>
    <t>Monthly Outgoings: Fixed Costs</t>
  </si>
  <si>
    <r>
      <t xml:space="preserve">Monthly Outgoings: Fixed Costs </t>
    </r>
    <r>
      <rPr>
        <i/>
        <sz val="14"/>
        <color theme="1"/>
        <rFont val="Arial"/>
        <family val="2"/>
      </rPr>
      <t>(continued)</t>
    </r>
  </si>
  <si>
    <t>Monthly Outgoings: Flexible Costs</t>
  </si>
  <si>
    <t>Total Monthly Outgoings: (fixed and flexible)</t>
  </si>
  <si>
    <t>Please confirm that a monthly contribution to savings has been considered  
(or discussed with an adviser)</t>
  </si>
  <si>
    <t>Total costs per month</t>
  </si>
  <si>
    <r>
      <t>Tick to confirm</t>
    </r>
    <r>
      <rPr>
        <b/>
        <sz val="12"/>
        <color theme="1"/>
        <rFont val="Wingdings"/>
        <charset val="2"/>
      </rPr>
      <t>ü</t>
    </r>
  </si>
  <si>
    <t>(tick if you have continued on next page)</t>
  </si>
  <si>
    <t>Local Housing Allowance / Housing Benefit</t>
  </si>
  <si>
    <t>Employment and Support Allowance or Statutory Sick Pay</t>
  </si>
  <si>
    <t>Amount (£)</t>
  </si>
  <si>
    <t>Total for Non - Priority Creditors</t>
  </si>
  <si>
    <t xml:space="preserve">Total Fixed Non Priority Payments </t>
  </si>
  <si>
    <t xml:space="preserve">SFS Excel Template </t>
  </si>
  <si>
    <t>Technical Guidance</t>
  </si>
  <si>
    <t>Introduction</t>
  </si>
  <si>
    <t>The SFS excel template document is dynamic income and expenditure spreadsheet designed to output an SFS report as a PDF document from a person’s Income, Expenditure &amp; Debts.</t>
  </si>
  <si>
    <t xml:space="preserve">However there are a number of convenience features which require MACROs to be enabled - these are small programs written in Visual Basic incorporated into the spreadsheet, and they have to be ENABLED to run properly. </t>
  </si>
  <si>
    <t xml:space="preserve">Step 1:- </t>
  </si>
  <si>
    <t>To enable Macros, first click on Tools on the menu bar in Excel, down to Macro, then across and click on Security.</t>
  </si>
  <si>
    <t xml:space="preserve">In the Security window, set the Security Level to Medium,  </t>
  </si>
  <si>
    <t>Step 2:-</t>
  </si>
  <si>
    <t>Now close Excel (print these instructions if necessary), then re-open SFS, and click</t>
  </si>
  <si>
    <t>on the Enable Macros button.</t>
  </si>
  <si>
    <t>Step 3:-</t>
  </si>
  <si>
    <t xml:space="preserve">If the Security Warning window pops up, displaying a warning that CFS contains macros, click on the Always trust macros from this source checkbox and click Enable Macros. </t>
  </si>
  <si>
    <t>SFS should then be fully functional.</t>
  </si>
  <si>
    <t>Compatibility</t>
  </si>
  <si>
    <t>Windows</t>
  </si>
  <si>
    <t>Office 2000, 2003, 2007, 2010, 2013 &amp; 2016</t>
  </si>
  <si>
    <t>OSX</t>
  </si>
  <si>
    <t>(not compatible due to missing components in the Mac versions of Office) Please use a virtual machine running Windows to use the SFS template on a MAC.</t>
  </si>
  <si>
    <t>Bugs and glitches</t>
  </si>
  <si>
    <t xml:space="preserve">If you come across any bugs, glitches or difficulties </t>
  </si>
  <si>
    <t>email us at sfs.support@moneyadviceservice.org.uk about them so we can fix them and</t>
  </si>
  <si>
    <t>improve the product.</t>
  </si>
  <si>
    <t>Please include (if known):-</t>
  </si>
  <si>
    <t>For a specific 'bug' if possible please send the SFS as a file attachment</t>
  </si>
  <si>
    <t xml:space="preserve">  - Version of Office (Office 2000, XP, 2003, 2007 etc.)</t>
  </si>
  <si>
    <t xml:space="preserve">  - Operating system (Windows XP, Vista etc.)</t>
  </si>
  <si>
    <t>(please remove any personal details etc.)</t>
  </si>
  <si>
    <r>
      <t xml:space="preserve"> Repayment
</t>
    </r>
    <r>
      <rPr>
        <b/>
        <sz val="9"/>
        <color theme="1"/>
        <rFont val="Arial"/>
        <family val="2"/>
      </rPr>
      <t>Current / Offer
(£)</t>
    </r>
  </si>
  <si>
    <t>For later versions of Excel (2007 and later)</t>
  </si>
  <si>
    <t>2.   Click Trust Center, click Trust Center Settings, and then click Macro Settings.</t>
  </si>
  <si>
    <t>3.   Enable all macros. Click this option to allow all macros to run</t>
  </si>
  <si>
    <t>1.   Click the Microsoft Office Button           , and then click Excel Options.</t>
  </si>
  <si>
    <t>Tick here if continuation sheet required</t>
  </si>
  <si>
    <t>Add Additional Notes here (if Required):</t>
  </si>
  <si>
    <r>
      <t xml:space="preserve">Additional notes (e.g. Reasons for debt, circumstances, temporary situations)
</t>
    </r>
    <r>
      <rPr>
        <b/>
        <sz val="10"/>
        <color theme="1"/>
        <rFont val="Arial"/>
        <family val="2"/>
      </rPr>
      <t>PLEASE NOTE: previous comments will be shown here, please add further notes at the bottom - click show continuation sheet for all notes.</t>
    </r>
  </si>
  <si>
    <t>F</t>
  </si>
  <si>
    <t xml:space="preserve">       Show Spending Guidelines</t>
  </si>
  <si>
    <t>Total professional costs per month</t>
  </si>
  <si>
    <t>Professional courses</t>
  </si>
  <si>
    <t>Union fees</t>
  </si>
  <si>
    <t>Professional fees</t>
  </si>
  <si>
    <t>Other</t>
  </si>
  <si>
    <t>Application:</t>
  </si>
  <si>
    <t>Joint:</t>
  </si>
  <si>
    <t>Single:</t>
  </si>
  <si>
    <t>Owner</t>
  </si>
  <si>
    <t>Tenant - private</t>
  </si>
  <si>
    <t>Tenant - Social</t>
  </si>
  <si>
    <t>Living with parents</t>
  </si>
  <si>
    <t>Partner</t>
  </si>
  <si>
    <r>
      <rPr>
        <b/>
        <sz val="11"/>
        <color theme="1"/>
        <rFont val="Arial"/>
        <family val="2"/>
      </rPr>
      <t>Employment:</t>
    </r>
    <r>
      <rPr>
        <sz val="11"/>
        <color theme="1"/>
        <rFont val="Arial"/>
        <family val="2"/>
      </rPr>
      <t xml:space="preserve"> </t>
    </r>
  </si>
  <si>
    <t>Client</t>
  </si>
  <si>
    <t>Debt Administration Fee</t>
  </si>
  <si>
    <t xml:space="preserve">Advisers should consider any set up / admin fee and how this might be spread across the first period of payment amounts. </t>
  </si>
  <si>
    <t>Please use the comments section below to explain any expected future change in this fee amount.</t>
  </si>
  <si>
    <t>Debt Admin Fee</t>
  </si>
  <si>
    <t>Include Note in statement</t>
  </si>
  <si>
    <t>"</t>
  </si>
  <si>
    <t xml:space="preserve">Application: </t>
  </si>
  <si>
    <t>Professional costs</t>
  </si>
  <si>
    <t>Notes:</t>
  </si>
  <si>
    <t>Debt admin fee (if applicable):</t>
  </si>
  <si>
    <t xml:space="preserve">Non-Priority Debts
</t>
  </si>
  <si>
    <t>Disability benefits</t>
  </si>
  <si>
    <t>Council Tax support</t>
  </si>
  <si>
    <r>
      <t xml:space="preserve">Hobbies, leisure or sport  
</t>
    </r>
    <r>
      <rPr>
        <sz val="9"/>
        <color theme="1"/>
        <rFont val="Arial"/>
        <family val="2"/>
      </rPr>
      <t>(e.g. socialising, eating out, outings, clubs, leisure courses)</t>
    </r>
  </si>
  <si>
    <t>Reasons for debt, client circumstances or vulnerabilities, temporary situations</t>
  </si>
  <si>
    <t>detail regarding benefits or repayment terms:</t>
  </si>
  <si>
    <r>
      <t>Date of review</t>
    </r>
    <r>
      <rPr>
        <b/>
        <sz val="8"/>
        <color theme="1"/>
        <rFont val="Arial"/>
        <family val="2"/>
      </rPr>
      <t xml:space="preserve"> </t>
    </r>
    <r>
      <rPr>
        <sz val="8"/>
        <color theme="1"/>
        <rFont val="Arial"/>
        <family val="2"/>
      </rPr>
      <t>(if applicable)</t>
    </r>
    <r>
      <rPr>
        <b/>
        <sz val="11"/>
        <color theme="1"/>
        <rFont val="Arial"/>
        <family val="2"/>
      </rPr>
      <t>:</t>
    </r>
  </si>
  <si>
    <t>Other costs (including coal, oil, calor gas etc.)</t>
  </si>
  <si>
    <t>D.O.B:</t>
  </si>
  <si>
    <t>Contact/team name:</t>
  </si>
  <si>
    <t xml:space="preserve">Partner's employment: </t>
  </si>
  <si>
    <t xml:space="preserve">Benefits and tax credits </t>
  </si>
  <si>
    <t xml:space="preserve">Debts </t>
  </si>
  <si>
    <r>
      <t xml:space="preserve">Debts </t>
    </r>
    <r>
      <rPr>
        <b/>
        <i/>
        <sz val="14"/>
        <color theme="1"/>
        <rFont val="Arial"/>
        <family val="2"/>
      </rPr>
      <t>(continued)</t>
    </r>
  </si>
  <si>
    <t>Priority Debts</t>
  </si>
  <si>
    <t>Non - Priority Debts</t>
  </si>
  <si>
    <t>Offer</t>
  </si>
  <si>
    <t>Housing tenure:</t>
  </si>
  <si>
    <t>Debt Admin Fee (if applicable)</t>
  </si>
  <si>
    <t>Total fee per month</t>
  </si>
  <si>
    <t>Debts</t>
  </si>
  <si>
    <t>with this version of the SFS spreadsheet, please</t>
  </si>
  <si>
    <t>Children Under 16</t>
  </si>
  <si>
    <t>Children 16 -18</t>
  </si>
  <si>
    <t>Under 16:</t>
  </si>
  <si>
    <t>16-18:</t>
  </si>
  <si>
    <t>Spending Guidelines</t>
  </si>
  <si>
    <t>Membership code number:</t>
  </si>
  <si>
    <r>
      <t xml:space="preserve">Date of review </t>
    </r>
    <r>
      <rPr>
        <b/>
        <sz val="8"/>
        <color theme="1"/>
        <rFont val="Arial"/>
        <family val="2"/>
      </rPr>
      <t>(if applicable)</t>
    </r>
    <r>
      <rPr>
        <b/>
        <sz val="11"/>
        <color theme="1"/>
        <rFont val="Arial"/>
        <family val="2"/>
      </rPr>
      <t>:</t>
    </r>
  </si>
  <si>
    <t>SFS Data Entry</t>
  </si>
  <si>
    <t xml:space="preserve">Additional Notes: </t>
  </si>
  <si>
    <t>Tick here if a notes continuation sheet is required</t>
  </si>
  <si>
    <t>Assets or Equity</t>
  </si>
  <si>
    <t>House or Flat</t>
  </si>
  <si>
    <t>Total value of property(ies)</t>
  </si>
  <si>
    <t>Mortgage outstanding</t>
  </si>
  <si>
    <t>Secured loan(s) outstanding</t>
  </si>
  <si>
    <t>Value of vehicle(s) (less HP outstanding)</t>
  </si>
  <si>
    <t>Other assets</t>
  </si>
  <si>
    <t>Total Other Assets</t>
  </si>
  <si>
    <t>Total Assets and Equity</t>
  </si>
  <si>
    <t>Characters Remaining</t>
  </si>
  <si>
    <t>Total Equity</t>
  </si>
  <si>
    <t xml:space="preserve">Please confirm you have considered or discussed with an </t>
  </si>
  <si>
    <t>adviser) the use of any assets to make lump sum payments</t>
  </si>
  <si>
    <t xml:space="preserve">Please confirm that a monthly contribution to savings has been </t>
  </si>
  <si>
    <t>considered (or discussed with an adviser)</t>
  </si>
  <si>
    <t>Savings contribution</t>
  </si>
  <si>
    <t>Other secured loans</t>
  </si>
  <si>
    <t>Council Tax / Rates</t>
  </si>
  <si>
    <t>Other home and contents</t>
  </si>
  <si>
    <t>Electric</t>
  </si>
  <si>
    <t>Other utility costs (e.g. coal, oil, calor gas)</t>
  </si>
  <si>
    <r>
      <rPr>
        <b/>
        <sz val="11"/>
        <color theme="1"/>
        <rFont val="Arial"/>
        <family val="2"/>
      </rPr>
      <t>Additional notes (e.g. Reasons for debt, circumstances, temporary situations)</t>
    </r>
    <r>
      <rPr>
        <b/>
        <sz val="10"/>
        <color theme="1"/>
        <rFont val="Arial"/>
        <family val="2"/>
      </rPr>
      <t xml:space="preserve">
PLEASE NOTE: Previous comments will be shown here, please add further notes in the box below - click show continuation sheet for all notes.</t>
    </r>
  </si>
  <si>
    <t>Please note any amounts or notes added under Assets or Equity will not be included in the outputted SFS or detailed statement. SFS users should tick the box on the form confirming that the use of assets to make lump sum payments has been considered. Beyond this these fields have been included to assist in the advice process only. Advisers should therefore adhere to their organisational policies on treatment of assets and the relevant statutory insolvency requirements.</t>
  </si>
  <si>
    <r>
      <t xml:space="preserve">Monthly saving amount
</t>
    </r>
    <r>
      <rPr>
        <i/>
        <sz val="9"/>
        <color theme="1"/>
        <rFont val="Arial"/>
        <family val="2"/>
      </rPr>
      <t>Enter any savings amount agreed with the client here – if savings are not appropriate, leave this field blank. Savings contributions are limited to up-to-10% of monthly surplus income and should not exceed £25. If a value of over £25 is entered a warning message will show.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</si>
</sst>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8" formatCode="&quot;£&quot;#,##0.00;[Red]\-&quot;£&quot;#,##0.00"/>
    <numFmt numFmtId="44" formatCode="_-&quot;£&quot;* #,##0.00_-;\-&quot;£&quot;* #,##0.00_-;_-&quot;£&quot;* &quot;-&quot;??_-;_-@_-"/>
    <numFmt numFmtId="164" formatCode="[$-F800]dddd\,\ mmmm\ dd\,\ yyyy"/>
    <numFmt numFmtId="165" formatCode="d\ mmmm\ yyyy"/>
    <numFmt numFmtId="166" formatCode="#,##0.00_ ;[Red]\-#,##0.00\ "/>
    <numFmt numFmtId="167" formatCode="&quot;£&quot;#,##0.00"/>
  </numFmts>
  <fonts count="69" x14ac:knownFonts="1">
    <font>
      <sz val="11"/>
      <color theme="1"/>
      <name val="Calibri"/>
      <family val="2"/>
      <scheme val="minor"/>
    </font>
    <font>
      <sz val="11"/>
      <color theme="1"/>
      <name val="Arial"/>
      <family val="2"/>
    </font>
    <font>
      <b/>
      <sz val="11"/>
      <color theme="1"/>
      <name val="Arial"/>
      <family val="2"/>
    </font>
    <font>
      <sz val="11"/>
      <color theme="3"/>
      <name val="Arial"/>
      <family val="2"/>
    </font>
    <font>
      <sz val="8"/>
      <color theme="1"/>
      <name val="Arial"/>
      <family val="2"/>
    </font>
    <font>
      <i/>
      <sz val="11"/>
      <color theme="3" tint="0.39997558519241921"/>
      <name val="Arial"/>
      <family val="2"/>
    </font>
    <font>
      <b/>
      <sz val="14"/>
      <color theme="1"/>
      <name val="Arial"/>
      <family val="2"/>
    </font>
    <font>
      <sz val="11"/>
      <color theme="1"/>
      <name val="Calibri"/>
      <family val="2"/>
      <scheme val="minor"/>
    </font>
    <font>
      <sz val="11"/>
      <color theme="0"/>
      <name val="Calibri"/>
      <family val="2"/>
      <scheme val="minor"/>
    </font>
    <font>
      <sz val="8"/>
      <name val="Arial"/>
      <family val="2"/>
    </font>
    <font>
      <sz val="9"/>
      <name val="Arial"/>
      <family val="2"/>
    </font>
    <font>
      <sz val="11"/>
      <color theme="3" tint="0.79998168889431442"/>
      <name val="Arial"/>
      <family val="2"/>
    </font>
    <font>
      <sz val="9"/>
      <color theme="1"/>
      <name val="Arial"/>
      <family val="2"/>
    </font>
    <font>
      <b/>
      <sz val="9"/>
      <name val="Arial"/>
      <family val="2"/>
    </font>
    <font>
      <b/>
      <u/>
      <sz val="9"/>
      <name val="Arial"/>
      <family val="2"/>
    </font>
    <font>
      <b/>
      <sz val="9"/>
      <color indexed="12"/>
      <name val="Arial"/>
      <family val="2"/>
    </font>
    <font>
      <sz val="9"/>
      <color indexed="12"/>
      <name val="Arial"/>
      <family val="2"/>
    </font>
    <font>
      <b/>
      <sz val="9"/>
      <color theme="1"/>
      <name val="Arial"/>
      <family val="2"/>
    </font>
    <font>
      <b/>
      <sz val="18"/>
      <color rgb="FFFF0000"/>
      <name val="Calibri"/>
      <family val="2"/>
      <scheme val="minor"/>
    </font>
    <font>
      <sz val="8"/>
      <color theme="1"/>
      <name val="Calibri"/>
      <family val="2"/>
      <scheme val="minor"/>
    </font>
    <font>
      <b/>
      <sz val="8"/>
      <name val="Arial"/>
      <family val="2"/>
    </font>
    <font>
      <sz val="11"/>
      <color theme="3" tint="0.79998168889431442"/>
      <name val="Calibri"/>
      <family val="2"/>
      <scheme val="minor"/>
    </font>
    <font>
      <b/>
      <sz val="8"/>
      <color theme="1"/>
      <name val="Arial"/>
      <family val="2"/>
    </font>
    <font>
      <b/>
      <sz val="11"/>
      <color theme="1"/>
      <name val="Calibri"/>
      <family val="2"/>
      <scheme val="minor"/>
    </font>
    <font>
      <sz val="9"/>
      <color rgb="FFFF0000"/>
      <name val="Arial"/>
      <family val="2"/>
    </font>
    <font>
      <sz val="10"/>
      <name val="Arial"/>
      <family val="2"/>
    </font>
    <font>
      <b/>
      <sz val="10"/>
      <name val="Arial"/>
      <family val="2"/>
    </font>
    <font>
      <b/>
      <sz val="10"/>
      <color theme="1"/>
      <name val="Arial"/>
      <family val="2"/>
    </font>
    <font>
      <sz val="10.6"/>
      <color theme="1"/>
      <name val="Calibri"/>
      <family val="2"/>
      <scheme val="minor"/>
    </font>
    <font>
      <sz val="10.6"/>
      <color theme="1"/>
      <name val="Arial"/>
      <family val="2"/>
    </font>
    <font>
      <b/>
      <sz val="12"/>
      <color theme="1"/>
      <name val="Arial"/>
      <family val="2"/>
    </font>
    <font>
      <sz val="10"/>
      <color rgb="FF574123"/>
      <name val="Tahoma"/>
      <family val="2"/>
    </font>
    <font>
      <sz val="11"/>
      <color theme="0"/>
      <name val="Arial"/>
      <family val="2"/>
    </font>
    <font>
      <sz val="11"/>
      <name val="Calibri"/>
      <family val="2"/>
      <scheme val="minor"/>
    </font>
    <font>
      <sz val="10"/>
      <color theme="1"/>
      <name val="Arial"/>
      <family val="2"/>
    </font>
    <font>
      <sz val="10"/>
      <color theme="1"/>
      <name val="Calibri"/>
      <family val="2"/>
      <scheme val="minor"/>
    </font>
    <font>
      <i/>
      <sz val="14"/>
      <color theme="1"/>
      <name val="Arial"/>
      <family val="2"/>
    </font>
    <font>
      <i/>
      <sz val="11"/>
      <color theme="1"/>
      <name val="Arial"/>
      <family val="2"/>
    </font>
    <font>
      <b/>
      <sz val="12"/>
      <color theme="1"/>
      <name val="Calibri"/>
      <family val="2"/>
      <scheme val="minor"/>
    </font>
    <font>
      <b/>
      <sz val="12"/>
      <color theme="1"/>
      <name val="Wingdings"/>
      <charset val="2"/>
    </font>
    <font>
      <b/>
      <sz val="11"/>
      <color rgb="FFFF0000"/>
      <name val="Arial"/>
      <family val="2"/>
    </font>
    <font>
      <b/>
      <i/>
      <sz val="14"/>
      <color theme="1"/>
      <name val="Arial"/>
      <family val="2"/>
    </font>
    <font>
      <i/>
      <sz val="9"/>
      <color theme="1"/>
      <name val="Arial"/>
      <family val="2"/>
    </font>
    <font>
      <sz val="8"/>
      <color rgb="FF000000"/>
      <name val="Arial"/>
      <family val="2"/>
    </font>
    <font>
      <b/>
      <sz val="14"/>
      <name val="Arial"/>
      <family val="2"/>
    </font>
    <font>
      <sz val="11"/>
      <name val="Arial"/>
      <family val="2"/>
    </font>
    <font>
      <u/>
      <sz val="11"/>
      <color theme="10"/>
      <name val="Calibri"/>
      <family val="2"/>
      <scheme val="minor"/>
    </font>
    <font>
      <b/>
      <sz val="12"/>
      <color rgb="FFFF0000"/>
      <name val="Arial"/>
      <family val="2"/>
    </font>
    <font>
      <sz val="11"/>
      <color rgb="FFFF0000"/>
      <name val="Calibri"/>
      <family val="2"/>
      <scheme val="minor"/>
    </font>
    <font>
      <sz val="12"/>
      <color theme="1"/>
      <name val="Arial"/>
      <family val="2"/>
    </font>
    <font>
      <b/>
      <sz val="22"/>
      <color theme="1"/>
      <name val="Arial"/>
      <family val="2"/>
    </font>
    <font>
      <b/>
      <sz val="16"/>
      <color theme="1"/>
      <name val="Arial"/>
      <family val="2"/>
    </font>
    <font>
      <b/>
      <sz val="36"/>
      <color theme="1"/>
      <name val="Arial"/>
      <family val="2"/>
    </font>
    <font>
      <b/>
      <sz val="26"/>
      <color theme="1"/>
      <name val="Arial"/>
      <family val="2"/>
    </font>
    <font>
      <sz val="16"/>
      <color theme="1"/>
      <name val="Arial"/>
      <family val="2"/>
    </font>
    <font>
      <sz val="11"/>
      <color rgb="FFFF0000"/>
      <name val="Arial"/>
      <family val="2"/>
    </font>
    <font>
      <sz val="8"/>
      <color theme="3" tint="0.79998168889431442"/>
      <name val="Arial"/>
      <family val="2"/>
    </font>
    <font>
      <b/>
      <sz val="12"/>
      <name val="Arial"/>
      <family val="2"/>
    </font>
    <font>
      <sz val="8"/>
      <color rgb="FFFF0000"/>
      <name val="Calibri"/>
      <family val="2"/>
      <scheme val="minor"/>
    </font>
    <font>
      <sz val="11"/>
      <color theme="0" tint="-4.9989318521683403E-2"/>
      <name val="Arial"/>
      <family val="2"/>
    </font>
    <font>
      <sz val="8"/>
      <color theme="3" tint="0.59999389629810485"/>
      <name val="Calibri"/>
      <family val="2"/>
      <scheme val="minor"/>
    </font>
    <font>
      <sz val="8"/>
      <color theme="0"/>
      <name val="Arial"/>
      <family val="2"/>
    </font>
    <font>
      <b/>
      <i/>
      <sz val="11"/>
      <color theme="1"/>
      <name val="Arial"/>
      <family val="2"/>
    </font>
    <font>
      <i/>
      <sz val="10"/>
      <color theme="0"/>
      <name val="Arial"/>
      <family val="2"/>
    </font>
    <font>
      <b/>
      <i/>
      <sz val="10"/>
      <color theme="1"/>
      <name val="Arial"/>
      <family val="2"/>
    </font>
    <font>
      <b/>
      <sz val="12"/>
      <color rgb="FF000000"/>
      <name val="Arial"/>
      <family val="2"/>
    </font>
    <font>
      <b/>
      <sz val="11"/>
      <color rgb="FF333399"/>
      <name val="Arial"/>
      <family val="2"/>
    </font>
    <font>
      <b/>
      <sz val="11"/>
      <color rgb="FF000000"/>
      <name val="Arial"/>
      <family val="2"/>
    </font>
    <font>
      <b/>
      <sz val="11"/>
      <name val="Arial"/>
      <family val="2"/>
    </font>
  </fonts>
  <fills count="19">
    <fill>
      <patternFill patternType="none"/>
    </fill>
    <fill>
      <patternFill patternType="gray125"/>
    </fill>
    <fill>
      <patternFill patternType="solid">
        <fgColor theme="3" tint="0.79998168889431442"/>
        <bgColor indexed="64"/>
      </patternFill>
    </fill>
    <fill>
      <patternFill patternType="solid">
        <fgColor theme="3" tint="0.39997558519241921"/>
        <bgColor indexed="64"/>
      </patternFill>
    </fill>
    <fill>
      <patternFill patternType="solid">
        <fgColor indexed="9"/>
        <bgColor indexed="64"/>
      </patternFill>
    </fill>
    <fill>
      <patternFill patternType="solid">
        <fgColor indexed="47"/>
        <bgColor indexed="64"/>
      </patternFill>
    </fill>
    <fill>
      <patternFill patternType="solid">
        <fgColor theme="3" tint="0.59999389629810485"/>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rgb="FFFF9999"/>
        <bgColor indexed="64"/>
      </patternFill>
    </fill>
    <fill>
      <patternFill patternType="solid">
        <fgColor theme="3" tint="-0.249977111117893"/>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79998168889431442"/>
        <bgColor indexed="64"/>
      </patternFill>
    </fill>
    <fill>
      <patternFill patternType="solid">
        <fgColor rgb="FF8497B0"/>
        <bgColor indexed="64"/>
      </patternFill>
    </fill>
    <fill>
      <patternFill patternType="solid">
        <fgColor rgb="FFFFFF00"/>
        <bgColor indexed="64"/>
      </patternFill>
    </fill>
    <fill>
      <patternFill patternType="solid">
        <fgColor theme="1"/>
        <bgColor indexed="64"/>
      </patternFill>
    </fill>
  </fills>
  <borders count="158">
    <border>
      <left/>
      <right/>
      <top/>
      <bottom/>
      <diagonal/>
    </border>
    <border>
      <left/>
      <right/>
      <top/>
      <bottom style="thin">
        <color theme="3" tint="0.39997558519241921"/>
      </bottom>
      <diagonal/>
    </border>
    <border>
      <left style="thin">
        <color theme="0"/>
      </left>
      <right style="thin">
        <color theme="0"/>
      </right>
      <top style="thin">
        <color theme="0"/>
      </top>
      <bottom style="thin">
        <color theme="0"/>
      </bottom>
      <diagonal/>
    </border>
    <border>
      <left/>
      <right/>
      <top/>
      <bottom style="thin">
        <color theme="0"/>
      </bottom>
      <diagonal/>
    </border>
    <border>
      <left/>
      <right/>
      <top style="thin">
        <color theme="0"/>
      </top>
      <bottom style="thin">
        <color theme="0"/>
      </bottom>
      <diagonal/>
    </border>
    <border>
      <left/>
      <right/>
      <top style="hair">
        <color theme="3" tint="0.39994506668294322"/>
      </top>
      <bottom style="hair">
        <color theme="3" tint="0.39994506668294322"/>
      </bottom>
      <diagonal/>
    </border>
    <border>
      <left/>
      <right/>
      <top style="thin">
        <color theme="3" tint="0.39997558519241921"/>
      </top>
      <bottom/>
      <diagonal/>
    </border>
    <border>
      <left/>
      <right/>
      <top style="hair">
        <color theme="3" tint="0.59996337778862885"/>
      </top>
      <bottom style="hair">
        <color theme="3" tint="0.59996337778862885"/>
      </bottom>
      <diagonal/>
    </border>
    <border>
      <left/>
      <right/>
      <top/>
      <bottom style="thin">
        <color theme="3" tint="0.39994506668294322"/>
      </bottom>
      <diagonal/>
    </border>
    <border>
      <left/>
      <right/>
      <top/>
      <bottom style="hair">
        <color theme="3" tint="0.39994506668294322"/>
      </bottom>
      <diagonal/>
    </border>
    <border>
      <left/>
      <right/>
      <top style="hair">
        <color theme="3" tint="0.39994506668294322"/>
      </top>
      <bottom style="thin">
        <color theme="3" tint="0.39991454817346722"/>
      </bottom>
      <diagonal/>
    </border>
    <border>
      <left/>
      <right/>
      <top style="thin">
        <color theme="3" tint="0.39994506668294322"/>
      </top>
      <bottom style="thin">
        <color theme="3" tint="0.39994506668294322"/>
      </bottom>
      <diagonal/>
    </border>
    <border>
      <left/>
      <right/>
      <top style="thin">
        <color theme="3" tint="0.39994506668294322"/>
      </top>
      <bottom style="hair">
        <color theme="3" tint="0.39994506668294322"/>
      </bottom>
      <diagonal/>
    </border>
    <border>
      <left/>
      <right/>
      <top style="hair">
        <color theme="3" tint="0.39994506668294322"/>
      </top>
      <bottom style="thin">
        <color theme="3" tint="0.39994506668294322"/>
      </bottom>
      <diagonal/>
    </border>
    <border>
      <left/>
      <right/>
      <top style="hair">
        <color theme="3" tint="0.39994506668294322"/>
      </top>
      <bottom style="hair">
        <color theme="3" tint="0.39991454817346722"/>
      </bottom>
      <diagonal/>
    </border>
    <border>
      <left/>
      <right/>
      <top style="hair">
        <color theme="3" tint="0.39991454817346722"/>
      </top>
      <bottom style="hair">
        <color theme="3" tint="0.39991454817346722"/>
      </bottom>
      <diagonal/>
    </border>
    <border>
      <left/>
      <right/>
      <top style="thin">
        <color theme="3" tint="0.39994506668294322"/>
      </top>
      <bottom/>
      <diagonal/>
    </border>
    <border>
      <left style="thin">
        <color theme="0"/>
      </left>
      <right style="thin">
        <color theme="0"/>
      </right>
      <top style="thin">
        <color theme="3" tint="0.39994506668294322"/>
      </top>
      <bottom style="thin">
        <color theme="0"/>
      </bottom>
      <diagonal/>
    </border>
    <border>
      <left/>
      <right/>
      <top style="hair">
        <color theme="3" tint="0.39991454817346722"/>
      </top>
      <bottom style="hair">
        <color theme="3" tint="0.39994506668294322"/>
      </bottom>
      <diagonal/>
    </border>
    <border>
      <left style="medium">
        <color theme="3" tint="0.39994506668294322"/>
      </left>
      <right style="medium">
        <color theme="3" tint="0.39994506668294322"/>
      </right>
      <top style="medium">
        <color theme="3" tint="0.39994506668294322"/>
      </top>
      <bottom/>
      <diagonal/>
    </border>
    <border>
      <left style="medium">
        <color theme="3" tint="0.39994506668294322"/>
      </left>
      <right style="medium">
        <color theme="3" tint="0.39994506668294322"/>
      </right>
      <top/>
      <bottom/>
      <diagonal/>
    </border>
    <border>
      <left style="medium">
        <color theme="3" tint="0.39994506668294322"/>
      </left>
      <right style="medium">
        <color theme="3" tint="0.39994506668294322"/>
      </right>
      <top/>
      <bottom style="medium">
        <color theme="3" tint="0.3999450666829432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theme="0"/>
      </left>
      <right style="thin">
        <color theme="0"/>
      </right>
      <top style="thin">
        <color theme="3" tint="0.39994506668294322"/>
      </top>
      <bottom/>
      <diagonal/>
    </border>
    <border>
      <left/>
      <right/>
      <top style="thin">
        <color theme="0"/>
      </top>
      <bottom/>
      <diagonal/>
    </border>
    <border>
      <left/>
      <right style="thin">
        <color indexed="64"/>
      </right>
      <top style="thin">
        <color indexed="64"/>
      </top>
      <bottom/>
      <diagonal/>
    </border>
    <border>
      <left/>
      <right style="thin">
        <color indexed="64"/>
      </right>
      <top/>
      <bottom style="thin">
        <color indexed="64"/>
      </bottom>
      <diagonal/>
    </border>
    <border>
      <left style="thin">
        <color theme="0"/>
      </left>
      <right style="thin">
        <color theme="0"/>
      </right>
      <top style="thin">
        <color theme="0"/>
      </top>
      <bottom/>
      <diagonal/>
    </border>
    <border>
      <left/>
      <right/>
      <top style="medium">
        <color theme="3" tint="-0.24994659260841701"/>
      </top>
      <bottom style="hair">
        <color theme="3" tint="0.39994506668294322"/>
      </bottom>
      <diagonal/>
    </border>
    <border>
      <left/>
      <right/>
      <top style="thin">
        <color theme="3" tint="0.39997558519241921"/>
      </top>
      <bottom style="thin">
        <color theme="3" tint="0.39997558519241921"/>
      </bottom>
      <diagonal/>
    </border>
    <border>
      <left style="thin">
        <color theme="0"/>
      </left>
      <right/>
      <top style="thin">
        <color theme="3" tint="0.39994506668294322"/>
      </top>
      <bottom style="thin">
        <color theme="0"/>
      </bottom>
      <diagonal/>
    </border>
    <border>
      <left/>
      <right/>
      <top style="thin">
        <color theme="3" tint="0.39994506668294322"/>
      </top>
      <bottom style="thin">
        <color theme="0"/>
      </bottom>
      <diagonal/>
    </border>
    <border>
      <left/>
      <right style="thin">
        <color theme="0"/>
      </right>
      <top style="thin">
        <color theme="3" tint="0.39994506668294322"/>
      </top>
      <bottom style="thin">
        <color theme="0"/>
      </bottom>
      <diagonal/>
    </border>
    <border>
      <left style="thin">
        <color theme="0"/>
      </left>
      <right/>
      <top/>
      <bottom/>
      <diagonal/>
    </border>
    <border>
      <left/>
      <right style="thin">
        <color theme="0"/>
      </right>
      <top/>
      <bottom/>
      <diagonal/>
    </border>
    <border>
      <left style="medium">
        <color theme="3" tint="-0.24994659260841701"/>
      </left>
      <right/>
      <top style="medium">
        <color theme="3" tint="-0.24994659260841701"/>
      </top>
      <bottom/>
      <diagonal/>
    </border>
    <border>
      <left/>
      <right/>
      <top style="medium">
        <color theme="3" tint="-0.24994659260841701"/>
      </top>
      <bottom/>
      <diagonal/>
    </border>
    <border>
      <left/>
      <right style="medium">
        <color theme="3" tint="-0.24994659260841701"/>
      </right>
      <top style="medium">
        <color theme="3" tint="-0.24994659260841701"/>
      </top>
      <bottom/>
      <diagonal/>
    </border>
    <border>
      <left style="medium">
        <color theme="3" tint="-0.24994659260841701"/>
      </left>
      <right/>
      <top/>
      <bottom/>
      <diagonal/>
    </border>
    <border>
      <left/>
      <right style="medium">
        <color theme="3" tint="-0.24994659260841701"/>
      </right>
      <top/>
      <bottom/>
      <diagonal/>
    </border>
    <border>
      <left style="medium">
        <color theme="3" tint="-0.24994659260841701"/>
      </left>
      <right/>
      <top/>
      <bottom style="medium">
        <color theme="3" tint="-0.24994659260841701"/>
      </bottom>
      <diagonal/>
    </border>
    <border>
      <left/>
      <right/>
      <top/>
      <bottom style="medium">
        <color theme="3" tint="-0.24994659260841701"/>
      </bottom>
      <diagonal/>
    </border>
    <border>
      <left/>
      <right style="medium">
        <color theme="3" tint="-0.24994659260841701"/>
      </right>
      <top/>
      <bottom style="medium">
        <color theme="3" tint="-0.24994659260841701"/>
      </bottom>
      <diagonal/>
    </border>
    <border>
      <left/>
      <right/>
      <top style="thin">
        <color theme="3" tint="0.39997558519241921"/>
      </top>
      <bottom style="hair">
        <color theme="3" tint="0.39994506668294322"/>
      </bottom>
      <diagonal/>
    </border>
    <border>
      <left/>
      <right/>
      <top style="hair">
        <color theme="3" tint="0.39994506668294322"/>
      </top>
      <bottom style="thin">
        <color theme="3" tint="0.39997558519241921"/>
      </bottom>
      <diagonal/>
    </border>
    <border>
      <left/>
      <right/>
      <top/>
      <bottom style="hair">
        <color theme="3" tint="0.59996337778862885"/>
      </bottom>
      <diagonal/>
    </border>
    <border>
      <left/>
      <right/>
      <top/>
      <bottom style="thin">
        <color theme="3" tint="0.39988402966399123"/>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right/>
      <top/>
      <bottom style="thin">
        <color theme="3" tint="0.39991454817346722"/>
      </bottom>
      <diagonal/>
    </border>
    <border>
      <left/>
      <right/>
      <top style="thin">
        <color theme="3" tint="0.39991454817346722"/>
      </top>
      <bottom style="thin">
        <color theme="3" tint="0.39997558519241921"/>
      </bottom>
      <diagonal/>
    </border>
    <border>
      <left/>
      <right/>
      <top/>
      <bottom style="medium">
        <color theme="3"/>
      </bottom>
      <diagonal/>
    </border>
    <border>
      <left/>
      <right/>
      <top style="medium">
        <color theme="3"/>
      </top>
      <bottom style="hair">
        <color theme="3" tint="0.39997558519241921"/>
      </bottom>
      <diagonal/>
    </border>
    <border>
      <left/>
      <right/>
      <top style="hair">
        <color theme="3" tint="0.39997558519241921"/>
      </top>
      <bottom style="hair">
        <color theme="3" tint="0.39997558519241921"/>
      </bottom>
      <diagonal/>
    </border>
    <border>
      <left/>
      <right/>
      <top style="hair">
        <color theme="3" tint="0.39997558519241921"/>
      </top>
      <bottom style="thin">
        <color theme="3" tint="0.39997558519241921"/>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theme="0"/>
      </right>
      <top style="thin">
        <color theme="3" tint="0.39994506668294322"/>
      </top>
      <bottom style="hair">
        <color theme="3" tint="0.39994506668294322"/>
      </bottom>
      <diagonal/>
    </border>
    <border>
      <left/>
      <right style="thin">
        <color theme="0"/>
      </right>
      <top style="hair">
        <color theme="3" tint="0.39994506668294322"/>
      </top>
      <bottom style="hair">
        <color theme="3" tint="0.39994506668294322"/>
      </bottom>
      <diagonal/>
    </border>
    <border>
      <left/>
      <right style="thin">
        <color theme="0"/>
      </right>
      <top style="hair">
        <color theme="3" tint="0.39994506668294322"/>
      </top>
      <bottom style="thin">
        <color theme="3" tint="0.39994506668294322"/>
      </bottom>
      <diagonal/>
    </border>
    <border>
      <left style="medium">
        <color theme="3" tint="0.39994506668294322"/>
      </left>
      <right/>
      <top/>
      <bottom/>
      <diagonal/>
    </border>
    <border>
      <left style="medium">
        <color theme="3" tint="0.39994506668294322"/>
      </left>
      <right/>
      <top style="medium">
        <color theme="3" tint="0.39994506668294322"/>
      </top>
      <bottom/>
      <diagonal/>
    </border>
    <border>
      <left/>
      <right/>
      <top style="medium">
        <color theme="3" tint="0.39994506668294322"/>
      </top>
      <bottom/>
      <diagonal/>
    </border>
    <border>
      <left/>
      <right style="medium">
        <color theme="3" tint="0.39994506668294322"/>
      </right>
      <top style="medium">
        <color theme="3" tint="0.39994506668294322"/>
      </top>
      <bottom/>
      <diagonal/>
    </border>
    <border>
      <left/>
      <right style="medium">
        <color theme="3" tint="0.39994506668294322"/>
      </right>
      <top/>
      <bottom/>
      <diagonal/>
    </border>
    <border>
      <left style="medium">
        <color theme="3" tint="0.39994506668294322"/>
      </left>
      <right/>
      <top/>
      <bottom style="medium">
        <color theme="3" tint="0.39994506668294322"/>
      </bottom>
      <diagonal/>
    </border>
    <border>
      <left/>
      <right/>
      <top/>
      <bottom style="medium">
        <color theme="3" tint="0.39994506668294322"/>
      </bottom>
      <diagonal/>
    </border>
    <border>
      <left/>
      <right style="medium">
        <color theme="3" tint="0.39994506668294322"/>
      </right>
      <top/>
      <bottom style="medium">
        <color theme="3" tint="0.39994506668294322"/>
      </bottom>
      <diagonal/>
    </border>
    <border>
      <left/>
      <right/>
      <top style="hair">
        <color theme="3" tint="0.39994506668294322"/>
      </top>
      <bottom/>
      <diagonal/>
    </border>
    <border>
      <left/>
      <right/>
      <top style="medium">
        <color theme="3"/>
      </top>
      <bottom style="thin">
        <color theme="3"/>
      </bottom>
      <diagonal/>
    </border>
    <border>
      <left/>
      <right/>
      <top/>
      <bottom style="thin">
        <color theme="3"/>
      </bottom>
      <diagonal/>
    </border>
    <border>
      <left/>
      <right/>
      <top style="thin">
        <color theme="3"/>
      </top>
      <bottom/>
      <diagonal/>
    </border>
    <border>
      <left/>
      <right/>
      <top style="thin">
        <color theme="3"/>
      </top>
      <bottom style="hair">
        <color theme="3" tint="0.39994506668294322"/>
      </bottom>
      <diagonal/>
    </border>
    <border>
      <left/>
      <right/>
      <top style="thin">
        <color theme="3" tint="0.39991454817346722"/>
      </top>
      <bottom style="thin">
        <color theme="3" tint="0.39994506668294322"/>
      </bottom>
      <diagonal/>
    </border>
    <border>
      <left/>
      <right/>
      <top style="hair">
        <color theme="3" tint="0.39994506668294322"/>
      </top>
      <bottom style="thin">
        <color theme="3"/>
      </bottom>
      <diagonal/>
    </border>
    <border>
      <left/>
      <right/>
      <top style="medium">
        <color theme="3"/>
      </top>
      <bottom/>
      <diagonal/>
    </border>
    <border>
      <left/>
      <right/>
      <top style="thin">
        <color indexed="64"/>
      </top>
      <bottom/>
      <diagonal/>
    </border>
    <border>
      <left style="thin">
        <color theme="0"/>
      </left>
      <right style="thin">
        <color theme="0"/>
      </right>
      <top/>
      <bottom/>
      <diagonal/>
    </border>
    <border>
      <left style="double">
        <color theme="3" tint="0.79995117038483843"/>
      </left>
      <right/>
      <top style="double">
        <color theme="3" tint="0.79995117038483843"/>
      </top>
      <bottom/>
      <diagonal/>
    </border>
    <border>
      <left/>
      <right/>
      <top style="double">
        <color theme="3" tint="0.79995117038483843"/>
      </top>
      <bottom/>
      <diagonal/>
    </border>
    <border>
      <left/>
      <right style="double">
        <color theme="3" tint="0.79995117038483843"/>
      </right>
      <top style="double">
        <color theme="3" tint="0.79995117038483843"/>
      </top>
      <bottom/>
      <diagonal/>
    </border>
    <border>
      <left style="double">
        <color theme="3" tint="0.79995117038483843"/>
      </left>
      <right/>
      <top/>
      <bottom/>
      <diagonal/>
    </border>
    <border>
      <left/>
      <right style="double">
        <color theme="3" tint="0.79995117038483843"/>
      </right>
      <top/>
      <bottom/>
      <diagonal/>
    </border>
    <border>
      <left style="double">
        <color theme="3" tint="0.79995117038483843"/>
      </left>
      <right/>
      <top/>
      <bottom style="double">
        <color theme="3" tint="0.79995117038483843"/>
      </bottom>
      <diagonal/>
    </border>
    <border>
      <left/>
      <right/>
      <top/>
      <bottom style="double">
        <color theme="3" tint="0.79995117038483843"/>
      </bottom>
      <diagonal/>
    </border>
    <border>
      <left/>
      <right style="double">
        <color theme="3" tint="0.79995117038483843"/>
      </right>
      <top/>
      <bottom style="double">
        <color theme="3" tint="0.79995117038483843"/>
      </bottom>
      <diagonal/>
    </border>
    <border>
      <left/>
      <right/>
      <top style="thin">
        <color theme="3" tint="0.39994506668294322"/>
      </top>
      <bottom style="thin">
        <color theme="3" tint="0.39991454817346722"/>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theme="3" tint="0.39991454817346722"/>
      </top>
      <bottom style="hair">
        <color theme="3" tint="0.39994506668294322"/>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theme="0" tint="-0.499984740745262"/>
      </top>
      <bottom style="hair">
        <color theme="0" tint="-0.499984740745262"/>
      </bottom>
      <diagonal/>
    </border>
    <border>
      <left/>
      <right/>
      <top style="hair">
        <color theme="0" tint="-0.499984740745262"/>
      </top>
      <bottom style="hair">
        <color theme="0" tint="-0.499984740745262"/>
      </bottom>
      <diagonal/>
    </border>
    <border>
      <left style="thin">
        <color theme="0" tint="-0.499984740745262"/>
      </left>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style="thin">
        <color theme="0" tint="-0.499984740745262"/>
      </left>
      <right/>
      <top style="hair">
        <color theme="0" tint="-0.499984740745262"/>
      </top>
      <bottom style="hair">
        <color theme="0" tint="-0.499984740745262"/>
      </bottom>
      <diagonal/>
    </border>
    <border>
      <left/>
      <right style="thin">
        <color theme="0" tint="-0.499984740745262"/>
      </right>
      <top style="hair">
        <color theme="0" tint="-0.499984740745262"/>
      </top>
      <bottom style="hair">
        <color theme="0" tint="-0.499984740745262"/>
      </bottom>
      <diagonal/>
    </border>
    <border>
      <left/>
      <right/>
      <top style="hair">
        <color theme="3" tint="0.39991454817346722"/>
      </top>
      <bottom style="thin">
        <color theme="3" tint="0.39988402966399123"/>
      </bottom>
      <diagonal/>
    </border>
    <border>
      <left/>
      <right/>
      <top style="hair">
        <color theme="3" tint="0.39991454817346722"/>
      </top>
      <bottom style="thin">
        <color theme="3" tint="0.39991454817346722"/>
      </bottom>
      <diagonal/>
    </border>
    <border>
      <left/>
      <right/>
      <top style="thin">
        <color rgb="FF8497B0"/>
      </top>
      <bottom style="thin">
        <color rgb="FF8497B0"/>
      </bottom>
      <diagonal/>
    </border>
    <border>
      <left/>
      <right/>
      <top style="hair">
        <color theme="3"/>
      </top>
      <bottom style="thin">
        <color theme="3"/>
      </bottom>
      <diagonal/>
    </border>
    <border>
      <left/>
      <right/>
      <top style="medium">
        <color theme="3"/>
      </top>
      <bottom style="hair">
        <color theme="3" tint="0.39994506668294322"/>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tint="-0.499984740745262"/>
      </left>
      <right/>
      <top style="hair">
        <color theme="0" tint="-0.499984740745262"/>
      </top>
      <bottom/>
      <diagonal/>
    </border>
    <border>
      <left/>
      <right/>
      <top style="hair">
        <color theme="0" tint="-0.499984740745262"/>
      </top>
      <bottom/>
      <diagonal/>
    </border>
    <border>
      <left/>
      <right style="thin">
        <color theme="0" tint="-0.499984740745262"/>
      </right>
      <top style="hair">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3" tint="0.39994506668294322"/>
      </bottom>
      <diagonal/>
    </border>
    <border>
      <left/>
      <right style="thin">
        <color theme="0" tint="-0.499984740745262"/>
      </right>
      <top/>
      <bottom style="thin">
        <color theme="3" tint="0.39994506668294322"/>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thin">
        <color rgb="FF8497B0"/>
      </top>
      <bottom style="hair">
        <color rgb="FF8497B0"/>
      </bottom>
      <diagonal/>
    </border>
    <border>
      <left/>
      <right/>
      <top style="hair">
        <color rgb="FF8497B0"/>
      </top>
      <bottom style="hair">
        <color rgb="FF8497B0"/>
      </bottom>
      <diagonal/>
    </border>
    <border>
      <left/>
      <right/>
      <top style="hair">
        <color rgb="FF8497B0"/>
      </top>
      <bottom style="thin">
        <color rgb="FF8497B0"/>
      </bottom>
      <diagonal/>
    </border>
    <border>
      <left/>
      <right/>
      <top style="hair">
        <color theme="3" tint="0.39988402966399123"/>
      </top>
      <bottom style="hair">
        <color theme="3" tint="0.39991454817346722"/>
      </bottom>
      <diagonal/>
    </border>
  </borders>
  <cellStyleXfs count="4">
    <xf numFmtId="0" fontId="0" fillId="0" borderId="0"/>
    <xf numFmtId="44" fontId="7" fillId="0" borderId="0" applyFont="0" applyFill="0" applyBorder="0" applyAlignment="0" applyProtection="0"/>
    <xf numFmtId="44" fontId="7" fillId="0" borderId="0" applyFont="0" applyFill="0" applyBorder="0" applyAlignment="0" applyProtection="0"/>
    <xf numFmtId="0" fontId="46" fillId="0" borderId="0" applyNumberFormat="0" applyFill="0" applyBorder="0" applyAlignment="0" applyProtection="0"/>
  </cellStyleXfs>
  <cellXfs count="820">
    <xf numFmtId="0" fontId="0" fillId="0" borderId="0" xfId="0"/>
    <xf numFmtId="0" fontId="1" fillId="0" borderId="0" xfId="0" applyFont="1"/>
    <xf numFmtId="0" fontId="2" fillId="0" borderId="0" xfId="0" applyFont="1"/>
    <xf numFmtId="0" fontId="1" fillId="0" borderId="0" xfId="0" applyFont="1" applyBorder="1"/>
    <xf numFmtId="0" fontId="2" fillId="0" borderId="0" xfId="0" applyFont="1" applyAlignment="1">
      <alignment vertical="center"/>
    </xf>
    <xf numFmtId="0" fontId="1" fillId="0" borderId="0" xfId="0" applyFont="1" applyAlignment="1">
      <alignment vertical="center"/>
    </xf>
    <xf numFmtId="0" fontId="4" fillId="0" borderId="0" xfId="0" applyFont="1" applyAlignment="1">
      <alignment horizontal="center" vertical="center" wrapText="1"/>
    </xf>
    <xf numFmtId="0" fontId="1" fillId="0" borderId="12" xfId="0" applyFont="1" applyBorder="1" applyAlignment="1">
      <alignment vertical="center"/>
    </xf>
    <xf numFmtId="0" fontId="1" fillId="0" borderId="5" xfId="0" applyFont="1" applyBorder="1" applyAlignment="1">
      <alignment vertical="center"/>
    </xf>
    <xf numFmtId="0" fontId="1" fillId="0" borderId="13" xfId="0" applyFont="1" applyBorder="1" applyAlignment="1">
      <alignment vertical="center"/>
    </xf>
    <xf numFmtId="0" fontId="1" fillId="0" borderId="9" xfId="0" applyFont="1" applyBorder="1" applyAlignment="1">
      <alignment vertical="center"/>
    </xf>
    <xf numFmtId="0" fontId="1" fillId="0" borderId="9" xfId="0" applyFont="1" applyBorder="1" applyAlignment="1">
      <alignment vertical="center" wrapText="1"/>
    </xf>
    <xf numFmtId="0" fontId="6" fillId="0" borderId="0" xfId="0" applyFont="1" applyAlignment="1">
      <alignment vertical="center"/>
    </xf>
    <xf numFmtId="0" fontId="1" fillId="0" borderId="0" xfId="0" applyFont="1" applyAlignment="1">
      <alignment horizontal="center" vertical="center"/>
    </xf>
    <xf numFmtId="0" fontId="10" fillId="4" borderId="0" xfId="0" applyFont="1" applyFill="1" applyBorder="1" applyProtection="1"/>
    <xf numFmtId="0" fontId="10" fillId="4" borderId="0" xfId="0" applyFont="1" applyFill="1" applyBorder="1" applyAlignment="1" applyProtection="1"/>
    <xf numFmtId="0" fontId="12" fillId="4" borderId="0" xfId="0" applyFont="1" applyFill="1" applyBorder="1" applyProtection="1"/>
    <xf numFmtId="0" fontId="13" fillId="4" borderId="0" xfId="0" applyFont="1" applyFill="1" applyBorder="1" applyAlignment="1" applyProtection="1"/>
    <xf numFmtId="0" fontId="13" fillId="4" borderId="0" xfId="0" applyFont="1" applyFill="1" applyBorder="1" applyAlignment="1" applyProtection="1">
      <alignment horizontal="center"/>
    </xf>
    <xf numFmtId="164" fontId="13" fillId="4" borderId="0" xfId="0" applyNumberFormat="1" applyFont="1" applyFill="1" applyBorder="1" applyAlignment="1" applyProtection="1">
      <alignment horizontal="right"/>
    </xf>
    <xf numFmtId="0" fontId="12" fillId="4" borderId="0" xfId="0" applyFont="1" applyFill="1" applyProtection="1"/>
    <xf numFmtId="0" fontId="10" fillId="4" borderId="0" xfId="0" applyFont="1" applyFill="1" applyProtection="1"/>
    <xf numFmtId="165" fontId="13" fillId="4" borderId="0" xfId="0" applyNumberFormat="1" applyFont="1" applyFill="1" applyBorder="1" applyAlignment="1" applyProtection="1">
      <alignment horizontal="left" vertical="top"/>
    </xf>
    <xf numFmtId="0" fontId="12" fillId="4" borderId="0" xfId="0" applyNumberFormat="1" applyFont="1" applyFill="1" applyBorder="1" applyAlignment="1" applyProtection="1">
      <alignment horizontal="left"/>
    </xf>
    <xf numFmtId="0" fontId="12" fillId="4" borderId="0" xfId="0" applyFont="1" applyFill="1" applyBorder="1" applyAlignment="1" applyProtection="1">
      <alignment horizontal="center"/>
    </xf>
    <xf numFmtId="0" fontId="13" fillId="4" borderId="0" xfId="0" applyNumberFormat="1" applyFont="1" applyFill="1" applyBorder="1" applyProtection="1"/>
    <xf numFmtId="4" fontId="10" fillId="4" borderId="0" xfId="0" applyNumberFormat="1" applyFont="1" applyFill="1" applyBorder="1" applyAlignment="1" applyProtection="1">
      <alignment vertical="top"/>
    </xf>
    <xf numFmtId="0" fontId="13" fillId="4" borderId="0" xfId="0" applyFont="1" applyFill="1" applyBorder="1" applyAlignment="1" applyProtection="1">
      <alignment horizontal="right"/>
    </xf>
    <xf numFmtId="0" fontId="14" fillId="4" borderId="0" xfId="0" applyFont="1" applyFill="1" applyBorder="1" applyAlignment="1" applyProtection="1">
      <alignment horizontal="center"/>
    </xf>
    <xf numFmtId="0" fontId="10" fillId="4" borderId="22" xfId="0" applyNumberFormat="1" applyFont="1" applyFill="1" applyBorder="1" applyAlignment="1" applyProtection="1">
      <alignment horizontal="left"/>
    </xf>
    <xf numFmtId="0" fontId="10" fillId="4" borderId="22" xfId="0" applyFont="1" applyFill="1" applyBorder="1" applyAlignment="1" applyProtection="1">
      <alignment shrinkToFit="1"/>
    </xf>
    <xf numFmtId="40" fontId="10" fillId="2" borderId="22" xfId="0" applyNumberFormat="1" applyFont="1" applyFill="1" applyBorder="1" applyAlignment="1" applyProtection="1"/>
    <xf numFmtId="40" fontId="10" fillId="2" borderId="22" xfId="0" applyNumberFormat="1" applyFont="1" applyFill="1" applyBorder="1" applyAlignment="1" applyProtection="1">
      <alignment horizontal="center"/>
    </xf>
    <xf numFmtId="40" fontId="10" fillId="4" borderId="0" xfId="0" applyNumberFormat="1" applyFont="1" applyFill="1" applyBorder="1" applyAlignment="1" applyProtection="1"/>
    <xf numFmtId="44" fontId="10" fillId="4" borderId="0" xfId="1" applyFont="1" applyFill="1" applyBorder="1" applyAlignment="1" applyProtection="1">
      <alignment horizontal="center"/>
    </xf>
    <xf numFmtId="0" fontId="10" fillId="4" borderId="23" xfId="0" applyNumberFormat="1" applyFont="1" applyFill="1" applyBorder="1" applyAlignment="1" applyProtection="1">
      <alignment horizontal="left"/>
    </xf>
    <xf numFmtId="0" fontId="10" fillId="4" borderId="23" xfId="0" applyFont="1" applyFill="1" applyBorder="1" applyAlignment="1" applyProtection="1">
      <alignment shrinkToFit="1"/>
    </xf>
    <xf numFmtId="4" fontId="13" fillId="4" borderId="0" xfId="0" applyNumberFormat="1" applyFont="1" applyFill="1" applyBorder="1" applyProtection="1"/>
    <xf numFmtId="40" fontId="10" fillId="2" borderId="23" xfId="0" applyNumberFormat="1" applyFont="1" applyFill="1" applyBorder="1" applyAlignment="1" applyProtection="1"/>
    <xf numFmtId="40" fontId="10" fillId="2" borderId="23" xfId="0" applyNumberFormat="1" applyFont="1" applyFill="1" applyBorder="1" applyAlignment="1" applyProtection="1">
      <alignment horizontal="center"/>
    </xf>
    <xf numFmtId="0" fontId="10" fillId="4" borderId="24" xfId="0" applyFont="1" applyFill="1" applyBorder="1" applyAlignment="1" applyProtection="1">
      <alignment shrinkToFit="1"/>
    </xf>
    <xf numFmtId="40" fontId="10" fillId="2" borderId="24" xfId="0" applyNumberFormat="1" applyFont="1" applyFill="1" applyBorder="1" applyAlignment="1" applyProtection="1"/>
    <xf numFmtId="40" fontId="10" fillId="2" borderId="24" xfId="0" applyNumberFormat="1" applyFont="1" applyFill="1" applyBorder="1" applyAlignment="1" applyProtection="1">
      <alignment horizontal="center"/>
    </xf>
    <xf numFmtId="0" fontId="10" fillId="2" borderId="25" xfId="0" applyNumberFormat="1" applyFont="1" applyFill="1" applyBorder="1" applyAlignment="1" applyProtection="1">
      <alignment horizontal="left"/>
    </xf>
    <xf numFmtId="0" fontId="13" fillId="2" borderId="25" xfId="0" applyFont="1" applyFill="1" applyBorder="1" applyAlignment="1" applyProtection="1">
      <alignment horizontal="left" shrinkToFit="1"/>
    </xf>
    <xf numFmtId="4" fontId="10" fillId="4" borderId="0" xfId="0" applyNumberFormat="1" applyFont="1" applyFill="1" applyBorder="1" applyAlignment="1" applyProtection="1">
      <alignment horizontal="center" vertical="top"/>
    </xf>
    <xf numFmtId="40" fontId="13" fillId="2" borderId="25" xfId="0" applyNumberFormat="1" applyFont="1" applyFill="1" applyBorder="1" applyAlignment="1" applyProtection="1"/>
    <xf numFmtId="40" fontId="13" fillId="4" borderId="0" xfId="0" applyNumberFormat="1" applyFont="1" applyFill="1" applyBorder="1" applyAlignment="1" applyProtection="1"/>
    <xf numFmtId="0" fontId="10" fillId="4" borderId="0" xfId="0" applyNumberFormat="1" applyFont="1" applyFill="1" applyBorder="1" applyAlignment="1" applyProtection="1">
      <alignment horizontal="left"/>
    </xf>
    <xf numFmtId="44" fontId="13" fillId="4" borderId="0" xfId="1" applyFont="1" applyFill="1" applyBorder="1" applyAlignment="1" applyProtection="1">
      <alignment horizontal="center"/>
    </xf>
    <xf numFmtId="0" fontId="10" fillId="4" borderId="0" xfId="0" applyFont="1" applyFill="1" applyBorder="1" applyAlignment="1" applyProtection="1">
      <alignment horizontal="center"/>
    </xf>
    <xf numFmtId="0" fontId="13" fillId="4" borderId="0" xfId="0" applyFont="1" applyFill="1" applyBorder="1" applyProtection="1"/>
    <xf numFmtId="40" fontId="10" fillId="2" borderId="30" xfId="0" applyNumberFormat="1" applyFont="1" applyFill="1" applyBorder="1" applyAlignment="1" applyProtection="1"/>
    <xf numFmtId="40" fontId="10" fillId="2" borderId="30" xfId="0" applyNumberFormat="1" applyFont="1" applyFill="1" applyBorder="1" applyAlignment="1" applyProtection="1">
      <alignment horizontal="center"/>
    </xf>
    <xf numFmtId="40" fontId="10" fillId="2" borderId="31" xfId="0" applyNumberFormat="1" applyFont="1" applyFill="1" applyBorder="1" applyAlignment="1" applyProtection="1"/>
    <xf numFmtId="40" fontId="10" fillId="2" borderId="31" xfId="0" applyNumberFormat="1" applyFont="1" applyFill="1" applyBorder="1" applyAlignment="1" applyProtection="1">
      <alignment horizontal="center"/>
    </xf>
    <xf numFmtId="40" fontId="10" fillId="2" borderId="32" xfId="0" applyNumberFormat="1" applyFont="1" applyFill="1" applyBorder="1" applyAlignment="1" applyProtection="1"/>
    <xf numFmtId="40" fontId="10" fillId="2" borderId="32" xfId="0" applyNumberFormat="1" applyFont="1" applyFill="1" applyBorder="1" applyAlignment="1" applyProtection="1">
      <alignment horizontal="center"/>
    </xf>
    <xf numFmtId="0" fontId="10" fillId="6" borderId="25" xfId="0" applyNumberFormat="1" applyFont="1" applyFill="1" applyBorder="1" applyAlignment="1" applyProtection="1"/>
    <xf numFmtId="0" fontId="13" fillId="6" borderId="25" xfId="0" applyFont="1" applyFill="1" applyBorder="1" applyAlignment="1" applyProtection="1">
      <alignment shrinkToFit="1"/>
    </xf>
    <xf numFmtId="40" fontId="13" fillId="2" borderId="24" xfId="0" applyNumberFormat="1" applyFont="1" applyFill="1" applyBorder="1" applyAlignment="1" applyProtection="1"/>
    <xf numFmtId="40" fontId="10" fillId="5" borderId="22" xfId="0" applyNumberFormat="1" applyFont="1" applyFill="1" applyBorder="1" applyAlignment="1" applyProtection="1"/>
    <xf numFmtId="40" fontId="10" fillId="5" borderId="23" xfId="0" applyNumberFormat="1" applyFont="1" applyFill="1" applyBorder="1" applyAlignment="1" applyProtection="1"/>
    <xf numFmtId="40" fontId="10" fillId="5" borderId="24" xfId="0" applyNumberFormat="1" applyFont="1" applyFill="1" applyBorder="1" applyAlignment="1" applyProtection="1"/>
    <xf numFmtId="40" fontId="13" fillId="5" borderId="25" xfId="0" applyNumberFormat="1" applyFont="1" applyFill="1" applyBorder="1" applyAlignment="1" applyProtection="1"/>
    <xf numFmtId="4" fontId="12" fillId="4" borderId="0" xfId="0" applyNumberFormat="1" applyFont="1" applyFill="1" applyBorder="1" applyAlignment="1" applyProtection="1">
      <alignment vertical="top"/>
    </xf>
    <xf numFmtId="0" fontId="12" fillId="4" borderId="0" xfId="0" applyFont="1" applyFill="1" applyBorder="1" applyAlignment="1" applyProtection="1"/>
    <xf numFmtId="49" fontId="12" fillId="4" borderId="23" xfId="0" applyNumberFormat="1" applyFont="1" applyFill="1" applyBorder="1" applyProtection="1"/>
    <xf numFmtId="4" fontId="13" fillId="4" borderId="0" xfId="0" applyNumberFormat="1" applyFont="1" applyFill="1" applyBorder="1" applyAlignment="1" applyProtection="1">
      <alignment horizontal="center"/>
    </xf>
    <xf numFmtId="0" fontId="10" fillId="4" borderId="0" xfId="0" applyNumberFormat="1" applyFont="1" applyFill="1" applyBorder="1" applyProtection="1"/>
    <xf numFmtId="0" fontId="10" fillId="4" borderId="22" xfId="0" applyNumberFormat="1" applyFont="1" applyFill="1" applyBorder="1" applyAlignment="1" applyProtection="1">
      <alignment horizontal="left" shrinkToFit="1"/>
    </xf>
    <xf numFmtId="49" fontId="10" fillId="4" borderId="23" xfId="0" applyNumberFormat="1" applyFont="1" applyFill="1" applyBorder="1" applyAlignment="1" applyProtection="1">
      <alignment horizontal="left"/>
    </xf>
    <xf numFmtId="0" fontId="10" fillId="4" borderId="23" xfId="0" applyNumberFormat="1" applyFont="1" applyFill="1" applyBorder="1" applyAlignment="1" applyProtection="1">
      <alignment horizontal="left" shrinkToFit="1"/>
    </xf>
    <xf numFmtId="0" fontId="13" fillId="4" borderId="27" xfId="0" applyNumberFormat="1" applyFont="1" applyFill="1" applyBorder="1" applyProtection="1"/>
    <xf numFmtId="4" fontId="13" fillId="4" borderId="0" xfId="0" applyNumberFormat="1" applyFont="1" applyFill="1" applyBorder="1" applyAlignment="1" applyProtection="1">
      <alignment horizontal="right" shrinkToFit="1"/>
    </xf>
    <xf numFmtId="0" fontId="10" fillId="4" borderId="22" xfId="0" applyNumberFormat="1" applyFont="1" applyFill="1" applyBorder="1" applyProtection="1"/>
    <xf numFmtId="0" fontId="10" fillId="4" borderId="22" xfId="0" applyNumberFormat="1" applyFont="1" applyFill="1" applyBorder="1" applyAlignment="1" applyProtection="1">
      <alignment shrinkToFit="1"/>
    </xf>
    <xf numFmtId="0" fontId="10" fillId="4" borderId="28" xfId="0" applyFont="1" applyFill="1" applyBorder="1" applyProtection="1"/>
    <xf numFmtId="0" fontId="10" fillId="4" borderId="23" xfId="0" applyNumberFormat="1" applyFont="1" applyFill="1" applyBorder="1" applyProtection="1"/>
    <xf numFmtId="0" fontId="10" fillId="4" borderId="23" xfId="0" applyNumberFormat="1" applyFont="1" applyFill="1" applyBorder="1" applyAlignment="1" applyProtection="1">
      <alignment shrinkToFit="1"/>
    </xf>
    <xf numFmtId="49" fontId="10" fillId="4" borderId="0" xfId="0" applyNumberFormat="1" applyFont="1" applyFill="1" applyBorder="1" applyProtection="1"/>
    <xf numFmtId="0" fontId="13" fillId="4" borderId="0" xfId="0" applyFont="1" applyFill="1" applyBorder="1" applyAlignment="1" applyProtection="1">
      <alignment horizontal="left"/>
    </xf>
    <xf numFmtId="0" fontId="14" fillId="4" borderId="0" xfId="0" applyFont="1" applyFill="1" applyBorder="1" applyAlignment="1" applyProtection="1"/>
    <xf numFmtId="0" fontId="13" fillId="4" borderId="0" xfId="0" applyFont="1" applyFill="1" applyBorder="1" applyAlignment="1" applyProtection="1">
      <alignment horizontal="right" wrapText="1"/>
    </xf>
    <xf numFmtId="0" fontId="13" fillId="4" borderId="0" xfId="0" applyFont="1" applyFill="1" applyBorder="1" applyAlignment="1" applyProtection="1">
      <alignment horizontal="center" wrapText="1"/>
    </xf>
    <xf numFmtId="0" fontId="13" fillId="4" borderId="0" xfId="0" applyFont="1" applyFill="1" applyAlignment="1" applyProtection="1">
      <alignment horizontal="right" wrapText="1"/>
    </xf>
    <xf numFmtId="0" fontId="10" fillId="5" borderId="22" xfId="0" applyFont="1" applyFill="1" applyBorder="1" applyAlignment="1" applyProtection="1">
      <alignment horizontal="center"/>
    </xf>
    <xf numFmtId="0" fontId="10" fillId="5" borderId="23" xfId="0" applyFont="1" applyFill="1" applyBorder="1" applyAlignment="1" applyProtection="1">
      <alignment horizontal="center"/>
    </xf>
    <xf numFmtId="0" fontId="10" fillId="5" borderId="24" xfId="0" applyFont="1" applyFill="1" applyBorder="1" applyAlignment="1" applyProtection="1">
      <alignment horizontal="center"/>
    </xf>
    <xf numFmtId="38" fontId="13" fillId="5" borderId="25" xfId="0" applyNumberFormat="1" applyFont="1" applyFill="1" applyBorder="1" applyAlignment="1" applyProtection="1">
      <alignment horizontal="center"/>
    </xf>
    <xf numFmtId="0" fontId="12" fillId="4" borderId="0" xfId="0" applyNumberFormat="1" applyFont="1" applyFill="1" applyAlignment="1" applyProtection="1">
      <alignment horizontal="left"/>
    </xf>
    <xf numFmtId="0" fontId="12" fillId="4" borderId="0" xfId="0" applyFont="1" applyFill="1" applyAlignment="1" applyProtection="1">
      <alignment horizontal="center"/>
    </xf>
    <xf numFmtId="0" fontId="13" fillId="4" borderId="27" xfId="0" applyFont="1" applyFill="1" applyBorder="1" applyAlignment="1" applyProtection="1">
      <alignment horizontal="left"/>
    </xf>
    <xf numFmtId="0" fontId="12" fillId="4" borderId="27" xfId="0" applyFont="1" applyFill="1" applyBorder="1" applyProtection="1"/>
    <xf numFmtId="0" fontId="13" fillId="4" borderId="29" xfId="0" applyFont="1" applyFill="1" applyBorder="1" applyAlignment="1" applyProtection="1">
      <alignment horizontal="left"/>
    </xf>
    <xf numFmtId="0" fontId="12" fillId="4" borderId="29" xfId="0" applyFont="1" applyFill="1" applyBorder="1" applyProtection="1"/>
    <xf numFmtId="0" fontId="13" fillId="4" borderId="27" xfId="0" applyFont="1" applyFill="1" applyBorder="1" applyAlignment="1" applyProtection="1"/>
    <xf numFmtId="0" fontId="13" fillId="2" borderId="25" xfId="0" applyNumberFormat="1" applyFont="1" applyFill="1" applyBorder="1" applyAlignment="1" applyProtection="1"/>
    <xf numFmtId="0" fontId="13" fillId="2" borderId="25" xfId="0" applyFont="1" applyFill="1" applyBorder="1" applyAlignment="1" applyProtection="1">
      <alignment horizontal="right" shrinkToFit="1"/>
    </xf>
    <xf numFmtId="0" fontId="10" fillId="2" borderId="25" xfId="0" applyNumberFormat="1" applyFont="1" applyFill="1" applyBorder="1" applyAlignment="1" applyProtection="1"/>
    <xf numFmtId="0" fontId="13" fillId="2" borderId="25" xfId="0" applyFont="1" applyFill="1" applyBorder="1" applyAlignment="1" applyProtection="1">
      <alignment shrinkToFit="1"/>
    </xf>
    <xf numFmtId="0" fontId="11" fillId="0" borderId="0" xfId="0" applyFont="1" applyAlignment="1">
      <alignment vertical="center"/>
    </xf>
    <xf numFmtId="0" fontId="9" fillId="0" borderId="0" xfId="0" applyFont="1" applyAlignment="1">
      <alignment horizontal="center" vertical="center" wrapText="1"/>
    </xf>
    <xf numFmtId="0" fontId="10" fillId="4" borderId="23" xfId="0" applyNumberFormat="1" applyFont="1" applyFill="1" applyBorder="1" applyAlignment="1" applyProtection="1">
      <alignment horizontal="left" wrapText="1"/>
    </xf>
    <xf numFmtId="0" fontId="10" fillId="4" borderId="24" xfId="0" applyNumberFormat="1" applyFont="1" applyFill="1" applyBorder="1" applyAlignment="1" applyProtection="1">
      <alignment horizontal="left"/>
    </xf>
    <xf numFmtId="49" fontId="10" fillId="4" borderId="24" xfId="0" applyNumberFormat="1" applyFont="1" applyFill="1" applyBorder="1" applyAlignment="1" applyProtection="1">
      <alignment horizontal="left"/>
    </xf>
    <xf numFmtId="0" fontId="13" fillId="2" borderId="26" xfId="0" applyNumberFormat="1" applyFont="1" applyFill="1" applyBorder="1" applyAlignment="1" applyProtection="1">
      <alignment horizontal="left"/>
    </xf>
    <xf numFmtId="0" fontId="13" fillId="2" borderId="25" xfId="0" applyNumberFormat="1" applyFont="1" applyFill="1" applyBorder="1" applyAlignment="1" applyProtection="1">
      <alignment horizontal="left" shrinkToFit="1"/>
    </xf>
    <xf numFmtId="44" fontId="13" fillId="2" borderId="25" xfId="0" applyNumberFormat="1" applyFont="1" applyFill="1" applyBorder="1" applyAlignment="1" applyProtection="1">
      <alignment horizontal="right" shrinkToFit="1"/>
    </xf>
    <xf numFmtId="0" fontId="12" fillId="0" borderId="0" xfId="0" applyFont="1"/>
    <xf numFmtId="0" fontId="12" fillId="0" borderId="0" xfId="0" applyFont="1" applyAlignment="1">
      <alignment horizontal="center"/>
    </xf>
    <xf numFmtId="6" fontId="1" fillId="0" borderId="0" xfId="0" applyNumberFormat="1" applyFont="1" applyAlignment="1">
      <alignment vertical="center"/>
    </xf>
    <xf numFmtId="44" fontId="10" fillId="4" borderId="0" xfId="1" applyFont="1" applyFill="1" applyBorder="1" applyAlignment="1" applyProtection="1">
      <alignment horizontal="left"/>
    </xf>
    <xf numFmtId="49" fontId="10" fillId="2" borderId="25" xfId="0" applyNumberFormat="1" applyFont="1" applyFill="1" applyBorder="1" applyAlignment="1" applyProtection="1">
      <alignment horizontal="left"/>
    </xf>
    <xf numFmtId="40" fontId="10" fillId="2" borderId="60" xfId="0" applyNumberFormat="1" applyFont="1" applyFill="1" applyBorder="1" applyAlignment="1" applyProtection="1">
      <alignment horizontal="center"/>
    </xf>
    <xf numFmtId="40" fontId="10" fillId="2" borderId="28" xfId="0" applyNumberFormat="1" applyFont="1" applyFill="1" applyBorder="1" applyAlignment="1" applyProtection="1">
      <alignment horizontal="center"/>
    </xf>
    <xf numFmtId="40" fontId="10" fillId="2" borderId="61" xfId="0" applyNumberFormat="1" applyFont="1" applyFill="1" applyBorder="1" applyAlignment="1" applyProtection="1">
      <alignment horizontal="center"/>
    </xf>
    <xf numFmtId="40" fontId="13" fillId="2" borderId="25" xfId="0" applyNumberFormat="1" applyFont="1" applyFill="1" applyBorder="1" applyAlignment="1" applyProtection="1">
      <alignment horizontal="center"/>
    </xf>
    <xf numFmtId="40" fontId="0" fillId="0" borderId="0" xfId="0" applyNumberFormat="1"/>
    <xf numFmtId="0" fontId="24" fillId="4" borderId="0" xfId="0" applyFont="1" applyFill="1" applyAlignment="1" applyProtection="1">
      <alignment horizontal="center"/>
    </xf>
    <xf numFmtId="0" fontId="11" fillId="0" borderId="0" xfId="0" applyFont="1"/>
    <xf numFmtId="0" fontId="11" fillId="0" borderId="3" xfId="0" applyFont="1" applyBorder="1"/>
    <xf numFmtId="0" fontId="12" fillId="4" borderId="0" xfId="0" applyFont="1" applyFill="1" applyAlignment="1" applyProtection="1">
      <alignment horizontal="right"/>
    </xf>
    <xf numFmtId="0" fontId="12" fillId="4" borderId="25" xfId="0" applyFont="1" applyFill="1" applyBorder="1" applyProtection="1"/>
    <xf numFmtId="166" fontId="12" fillId="4" borderId="25" xfId="0" applyNumberFormat="1" applyFont="1" applyFill="1" applyBorder="1" applyAlignment="1" applyProtection="1">
      <alignment horizontal="right"/>
    </xf>
    <xf numFmtId="0" fontId="12" fillId="4" borderId="25" xfId="0" applyNumberFormat="1" applyFont="1" applyFill="1" applyBorder="1" applyAlignment="1" applyProtection="1">
      <alignment horizontal="left"/>
    </xf>
    <xf numFmtId="0" fontId="12" fillId="4" borderId="0" xfId="0" applyFont="1" applyFill="1" applyBorder="1" applyAlignment="1" applyProtection="1">
      <alignment horizontal="left"/>
    </xf>
    <xf numFmtId="49" fontId="1" fillId="0" borderId="0" xfId="0" applyNumberFormat="1" applyFont="1" applyAlignment="1">
      <alignment vertical="center"/>
    </xf>
    <xf numFmtId="49" fontId="2" fillId="0" borderId="8" xfId="0" applyNumberFormat="1" applyFont="1" applyBorder="1" applyAlignment="1">
      <alignment vertical="center"/>
    </xf>
    <xf numFmtId="44" fontId="1" fillId="0" borderId="0" xfId="0" applyNumberFormat="1" applyFont="1" applyAlignment="1">
      <alignment vertical="center"/>
    </xf>
    <xf numFmtId="0" fontId="0" fillId="0" borderId="0" xfId="0" applyProtection="1">
      <protection hidden="1"/>
    </xf>
    <xf numFmtId="0" fontId="2" fillId="0" borderId="8" xfId="0" applyFont="1" applyBorder="1" applyAlignment="1" applyProtection="1">
      <alignment horizontal="left"/>
      <protection hidden="1"/>
    </xf>
    <xf numFmtId="0" fontId="0" fillId="0" borderId="8" xfId="0" applyBorder="1" applyProtection="1">
      <protection hidden="1"/>
    </xf>
    <xf numFmtId="0" fontId="2" fillId="0" borderId="8" xfId="0" applyFont="1" applyBorder="1" applyProtection="1">
      <protection hidden="1"/>
    </xf>
    <xf numFmtId="0" fontId="0" fillId="0" borderId="0" xfId="0" applyBorder="1" applyProtection="1">
      <protection hidden="1"/>
    </xf>
    <xf numFmtId="0" fontId="2" fillId="0" borderId="11" xfId="0" applyFont="1" applyBorder="1" applyAlignment="1" applyProtection="1">
      <alignment horizontal="left"/>
      <protection hidden="1"/>
    </xf>
    <xf numFmtId="0" fontId="0" fillId="0" borderId="11" xfId="0" applyBorder="1" applyProtection="1">
      <protection hidden="1"/>
    </xf>
    <xf numFmtId="0" fontId="2" fillId="0" borderId="11" xfId="0" applyFont="1" applyBorder="1" applyProtection="1">
      <protection hidden="1"/>
    </xf>
    <xf numFmtId="0" fontId="1" fillId="0" borderId="1" xfId="0" applyFont="1" applyBorder="1" applyProtection="1">
      <protection hidden="1"/>
    </xf>
    <xf numFmtId="0" fontId="0" fillId="0" borderId="1" xfId="0" applyBorder="1" applyProtection="1">
      <protection hidden="1"/>
    </xf>
    <xf numFmtId="0" fontId="2" fillId="0" borderId="64" xfId="0" applyFont="1" applyBorder="1" applyProtection="1">
      <protection hidden="1"/>
    </xf>
    <xf numFmtId="0" fontId="1" fillId="0" borderId="64" xfId="0" applyFont="1" applyBorder="1" applyProtection="1">
      <protection hidden="1"/>
    </xf>
    <xf numFmtId="0" fontId="1" fillId="0" borderId="11" xfId="0" applyFont="1" applyBorder="1" applyProtection="1">
      <protection hidden="1"/>
    </xf>
    <xf numFmtId="0" fontId="2" fillId="0" borderId="0" xfId="0" applyFont="1" applyBorder="1" applyProtection="1">
      <protection hidden="1"/>
    </xf>
    <xf numFmtId="0" fontId="1" fillId="0" borderId="0" xfId="0" applyFont="1" applyBorder="1" applyProtection="1">
      <protection hidden="1"/>
    </xf>
    <xf numFmtId="0" fontId="2" fillId="0" borderId="0" xfId="0" applyFont="1" applyBorder="1" applyAlignment="1" applyProtection="1">
      <alignment horizontal="left"/>
      <protection hidden="1"/>
    </xf>
    <xf numFmtId="0" fontId="0" fillId="0" borderId="64" xfId="0" applyBorder="1" applyProtection="1">
      <protection hidden="1"/>
    </xf>
    <xf numFmtId="0" fontId="2" fillId="0" borderId="11" xfId="0" applyFont="1" applyBorder="1" applyAlignment="1" applyProtection="1">
      <alignment horizontal="right"/>
      <protection hidden="1"/>
    </xf>
    <xf numFmtId="0" fontId="1" fillId="0" borderId="82" xfId="0" applyFont="1" applyBorder="1" applyAlignment="1" applyProtection="1">
      <alignment horizontal="center"/>
      <protection hidden="1"/>
    </xf>
    <xf numFmtId="0" fontId="2" fillId="0" borderId="16" xfId="0" applyFont="1" applyBorder="1" applyAlignment="1" applyProtection="1">
      <alignment horizontal="left"/>
      <protection hidden="1"/>
    </xf>
    <xf numFmtId="0" fontId="0" fillId="0" borderId="16" xfId="0" applyBorder="1" applyProtection="1">
      <protection hidden="1"/>
    </xf>
    <xf numFmtId="0" fontId="2" fillId="0" borderId="16" xfId="0" applyFont="1" applyBorder="1" applyProtection="1">
      <protection hidden="1"/>
    </xf>
    <xf numFmtId="0" fontId="0" fillId="0" borderId="83" xfId="0" applyBorder="1" applyProtection="1">
      <protection hidden="1"/>
    </xf>
    <xf numFmtId="0" fontId="2" fillId="0" borderId="83" xfId="0" applyFont="1" applyBorder="1" applyProtection="1">
      <protection hidden="1"/>
    </xf>
    <xf numFmtId="0" fontId="2" fillId="0" borderId="1" xfId="0" applyFont="1" applyBorder="1" applyAlignment="1" applyProtection="1">
      <alignment horizontal="left"/>
      <protection hidden="1"/>
    </xf>
    <xf numFmtId="0" fontId="28" fillId="0" borderId="0" xfId="0" applyFont="1" applyBorder="1" applyProtection="1">
      <protection hidden="1"/>
    </xf>
    <xf numFmtId="0" fontId="29" fillId="0" borderId="0" xfId="0" applyFont="1" applyBorder="1" applyProtection="1">
      <protection hidden="1"/>
    </xf>
    <xf numFmtId="0" fontId="29" fillId="0" borderId="0" xfId="0" applyFont="1" applyBorder="1" applyAlignment="1" applyProtection="1">
      <alignment horizontal="left"/>
      <protection hidden="1"/>
    </xf>
    <xf numFmtId="0" fontId="28" fillId="0" borderId="0" xfId="0" applyFont="1" applyBorder="1" applyAlignment="1" applyProtection="1">
      <alignment horizontal="left"/>
      <protection hidden="1"/>
    </xf>
    <xf numFmtId="0" fontId="1" fillId="0" borderId="12" xfId="0" applyFont="1" applyBorder="1" applyAlignment="1" applyProtection="1">
      <alignment vertical="center" wrapText="1"/>
      <protection hidden="1"/>
    </xf>
    <xf numFmtId="0" fontId="1" fillId="0" borderId="9" xfId="0" applyFont="1" applyBorder="1" applyAlignment="1" applyProtection="1">
      <alignment vertical="center" wrapText="1"/>
      <protection hidden="1"/>
    </xf>
    <xf numFmtId="0" fontId="1" fillId="0" borderId="9" xfId="0" applyFont="1" applyBorder="1" applyAlignment="1" applyProtection="1">
      <alignment vertical="center"/>
      <protection hidden="1"/>
    </xf>
    <xf numFmtId="0" fontId="2" fillId="0" borderId="0" xfId="0" applyFont="1" applyAlignment="1" applyProtection="1">
      <alignment horizontal="right" vertical="center" wrapText="1"/>
      <protection hidden="1"/>
    </xf>
    <xf numFmtId="0" fontId="1" fillId="0" borderId="14" xfId="0" applyFont="1" applyBorder="1" applyAlignment="1" applyProtection="1">
      <alignment vertical="center"/>
      <protection hidden="1"/>
    </xf>
    <xf numFmtId="0" fontId="1" fillId="0" borderId="15" xfId="0" applyFont="1" applyBorder="1" applyAlignment="1" applyProtection="1">
      <alignment vertical="center"/>
      <protection hidden="1"/>
    </xf>
    <xf numFmtId="0" fontId="1" fillId="0" borderId="8" xfId="0" applyFont="1" applyBorder="1" applyAlignment="1" applyProtection="1">
      <alignment vertical="center"/>
      <protection hidden="1"/>
    </xf>
    <xf numFmtId="44" fontId="1" fillId="2" borderId="2" xfId="1" applyNumberFormat="1" applyFont="1" applyFill="1" applyBorder="1" applyAlignment="1" applyProtection="1">
      <alignment vertical="center"/>
      <protection locked="0"/>
    </xf>
    <xf numFmtId="44" fontId="2" fillId="3" borderId="0" xfId="1" applyNumberFormat="1" applyFont="1" applyFill="1" applyAlignment="1" applyProtection="1">
      <alignment vertical="center"/>
      <protection hidden="1"/>
    </xf>
    <xf numFmtId="44" fontId="1" fillId="0" borderId="0" xfId="1" applyNumberFormat="1" applyFont="1" applyAlignment="1" applyProtection="1">
      <alignment vertical="center"/>
      <protection hidden="1"/>
    </xf>
    <xf numFmtId="49" fontId="1" fillId="0" borderId="9" xfId="0" applyNumberFormat="1" applyFont="1" applyBorder="1" applyAlignment="1" applyProtection="1">
      <alignment vertical="center"/>
      <protection locked="0"/>
    </xf>
    <xf numFmtId="0" fontId="1" fillId="0" borderId="12" xfId="0" applyFont="1" applyBorder="1" applyAlignment="1" applyProtection="1">
      <alignment horizontal="right" vertical="center" wrapText="1"/>
      <protection hidden="1"/>
    </xf>
    <xf numFmtId="0" fontId="2" fillId="0" borderId="9" xfId="0" applyFont="1" applyBorder="1" applyAlignment="1" applyProtection="1">
      <alignment horizontal="right" vertical="center" wrapText="1"/>
      <protection hidden="1"/>
    </xf>
    <xf numFmtId="0" fontId="1" fillId="0" borderId="13" xfId="0" applyFont="1" applyBorder="1" applyAlignment="1" applyProtection="1">
      <alignment horizontal="right" vertical="center"/>
      <protection hidden="1"/>
    </xf>
    <xf numFmtId="0" fontId="1" fillId="0" borderId="0" xfId="0" applyFont="1" applyBorder="1" applyAlignment="1" applyProtection="1">
      <alignment horizontal="right" vertical="center"/>
      <protection hidden="1"/>
    </xf>
    <xf numFmtId="0" fontId="2" fillId="0" borderId="0" xfId="0" applyFont="1" applyBorder="1" applyAlignment="1" applyProtection="1">
      <alignment horizontal="right" vertical="center" wrapText="1"/>
      <protection hidden="1"/>
    </xf>
    <xf numFmtId="0" fontId="2" fillId="0" borderId="81" xfId="0" applyFont="1" applyBorder="1" applyAlignment="1" applyProtection="1">
      <alignment horizontal="right" vertical="center" wrapText="1"/>
      <protection hidden="1"/>
    </xf>
    <xf numFmtId="44" fontId="2" fillId="2" borderId="2" xfId="1" applyFont="1" applyFill="1" applyBorder="1" applyAlignment="1" applyProtection="1">
      <alignment vertical="center"/>
      <protection locked="0" hidden="1"/>
    </xf>
    <xf numFmtId="0" fontId="1" fillId="13" borderId="1" xfId="0" applyFont="1" applyFill="1" applyBorder="1" applyAlignment="1" applyProtection="1">
      <alignment horizontal="center"/>
      <protection locked="0"/>
    </xf>
    <xf numFmtId="0" fontId="2" fillId="0" borderId="6" xfId="0" applyFont="1" applyBorder="1" applyProtection="1">
      <protection hidden="1"/>
    </xf>
    <xf numFmtId="0" fontId="1" fillId="0" borderId="6" xfId="0" applyFont="1" applyBorder="1" applyProtection="1">
      <protection hidden="1"/>
    </xf>
    <xf numFmtId="0" fontId="0" fillId="0" borderId="6" xfId="0" applyBorder="1" applyProtection="1">
      <protection hidden="1"/>
    </xf>
    <xf numFmtId="0" fontId="12" fillId="8" borderId="48" xfId="0" applyFont="1" applyFill="1" applyBorder="1" applyAlignment="1" applyProtection="1">
      <alignment horizontal="center"/>
      <protection hidden="1"/>
    </xf>
    <xf numFmtId="6" fontId="12" fillId="8" borderId="50" xfId="0" applyNumberFormat="1" applyFont="1" applyFill="1" applyBorder="1" applyAlignment="1" applyProtection="1">
      <alignment horizontal="center"/>
      <protection hidden="1"/>
    </xf>
    <xf numFmtId="0" fontId="12" fillId="8" borderId="49" xfId="0" applyFont="1" applyFill="1" applyBorder="1" applyAlignment="1" applyProtection="1">
      <alignment horizontal="center"/>
      <protection hidden="1"/>
    </xf>
    <xf numFmtId="6" fontId="12" fillId="8" borderId="37" xfId="0" applyNumberFormat="1" applyFont="1" applyFill="1" applyBorder="1" applyAlignment="1" applyProtection="1">
      <alignment horizontal="center"/>
      <protection hidden="1"/>
    </xf>
    <xf numFmtId="0" fontId="12" fillId="9" borderId="49" xfId="0" applyFont="1" applyFill="1" applyBorder="1" applyAlignment="1" applyProtection="1">
      <alignment horizontal="center"/>
      <protection hidden="1"/>
    </xf>
    <xf numFmtId="0" fontId="12" fillId="9" borderId="50" xfId="0" applyFont="1" applyFill="1" applyBorder="1" applyAlignment="1" applyProtection="1">
      <alignment horizontal="center"/>
      <protection hidden="1"/>
    </xf>
    <xf numFmtId="6" fontId="12" fillId="10" borderId="55" xfId="0" applyNumberFormat="1" applyFont="1" applyFill="1" applyBorder="1" applyAlignment="1" applyProtection="1">
      <alignment horizontal="center"/>
      <protection hidden="1"/>
    </xf>
    <xf numFmtId="0" fontId="12" fillId="8" borderId="51" xfId="0" applyFont="1" applyFill="1" applyBorder="1" applyAlignment="1" applyProtection="1">
      <alignment horizontal="center"/>
      <protection hidden="1"/>
    </xf>
    <xf numFmtId="6" fontId="12" fillId="8" borderId="52" xfId="0" applyNumberFormat="1" applyFont="1" applyFill="1" applyBorder="1" applyAlignment="1" applyProtection="1">
      <alignment horizontal="center"/>
      <protection hidden="1"/>
    </xf>
    <xf numFmtId="6" fontId="12" fillId="8" borderId="40" xfId="0" applyNumberFormat="1" applyFont="1" applyFill="1" applyBorder="1" applyAlignment="1" applyProtection="1">
      <alignment horizontal="center"/>
      <protection hidden="1"/>
    </xf>
    <xf numFmtId="0" fontId="12" fillId="9" borderId="51" xfId="0" applyFont="1" applyFill="1" applyBorder="1" applyAlignment="1" applyProtection="1">
      <alignment horizontal="center"/>
      <protection hidden="1"/>
    </xf>
    <xf numFmtId="0" fontId="12" fillId="9" borderId="52" xfId="0" applyFont="1" applyFill="1" applyBorder="1" applyAlignment="1" applyProtection="1">
      <alignment horizontal="center"/>
      <protection hidden="1"/>
    </xf>
    <xf numFmtId="6" fontId="12" fillId="10" borderId="56" xfId="0" applyNumberFormat="1" applyFont="1" applyFill="1" applyBorder="1" applyAlignment="1" applyProtection="1">
      <alignment horizontal="center"/>
      <protection hidden="1"/>
    </xf>
    <xf numFmtId="0" fontId="32" fillId="0" borderId="0" xfId="0" applyFont="1"/>
    <xf numFmtId="6" fontId="12" fillId="2" borderId="34" xfId="0" applyNumberFormat="1" applyFont="1" applyFill="1" applyBorder="1" applyAlignment="1" applyProtection="1">
      <alignment horizontal="center" vertical="center" wrapText="1"/>
      <protection hidden="1"/>
    </xf>
    <xf numFmtId="6" fontId="12" fillId="2" borderId="35" xfId="0" applyNumberFormat="1" applyFont="1" applyFill="1" applyBorder="1" applyAlignment="1" applyProtection="1">
      <alignment horizontal="center" vertical="center" wrapText="1"/>
      <protection hidden="1"/>
    </xf>
    <xf numFmtId="6" fontId="12" fillId="2" borderId="0" xfId="0" applyNumberFormat="1" applyFont="1" applyFill="1" applyBorder="1" applyAlignment="1" applyProtection="1">
      <alignment horizontal="center" vertical="center" wrapText="1"/>
      <protection hidden="1"/>
    </xf>
    <xf numFmtId="6" fontId="12" fillId="2" borderId="37" xfId="0" applyNumberFormat="1" applyFont="1" applyFill="1" applyBorder="1" applyAlignment="1" applyProtection="1">
      <alignment horizontal="center" vertical="center" wrapText="1"/>
      <protection hidden="1"/>
    </xf>
    <xf numFmtId="6" fontId="12" fillId="2" borderId="39" xfId="0" applyNumberFormat="1" applyFont="1" applyFill="1" applyBorder="1" applyAlignment="1" applyProtection="1">
      <alignment horizontal="center" vertical="center" wrapText="1"/>
      <protection hidden="1"/>
    </xf>
    <xf numFmtId="6" fontId="12" fillId="2" borderId="40" xfId="0" applyNumberFormat="1" applyFont="1" applyFill="1" applyBorder="1" applyAlignment="1" applyProtection="1">
      <alignment horizontal="center" vertical="center" wrapText="1"/>
      <protection hidden="1"/>
    </xf>
    <xf numFmtId="0" fontId="12" fillId="0" borderId="0" xfId="0" applyFont="1" applyAlignment="1" applyProtection="1">
      <alignment horizontal="center"/>
      <protection hidden="1"/>
    </xf>
    <xf numFmtId="0" fontId="12" fillId="2" borderId="33" xfId="0" applyFont="1" applyFill="1" applyBorder="1" applyAlignment="1" applyProtection="1">
      <alignment vertical="center" wrapText="1"/>
      <protection hidden="1"/>
    </xf>
    <xf numFmtId="0" fontId="12" fillId="2" borderId="34" xfId="0" applyFont="1" applyFill="1" applyBorder="1" applyAlignment="1" applyProtection="1">
      <alignment horizontal="center" vertical="center" wrapText="1"/>
      <protection hidden="1"/>
    </xf>
    <xf numFmtId="0" fontId="12" fillId="2" borderId="35" xfId="0" applyFont="1" applyFill="1" applyBorder="1" applyAlignment="1" applyProtection="1">
      <alignment horizontal="center" vertical="center" wrapText="1"/>
      <protection hidden="1"/>
    </xf>
    <xf numFmtId="0" fontId="12" fillId="2" borderId="38" xfId="0" applyFont="1" applyFill="1" applyBorder="1" applyAlignment="1" applyProtection="1">
      <alignment vertical="center" wrapText="1"/>
      <protection hidden="1"/>
    </xf>
    <xf numFmtId="0" fontId="12" fillId="2" borderId="39" xfId="0" applyFont="1" applyFill="1" applyBorder="1" applyAlignment="1" applyProtection="1">
      <alignment horizontal="center" vertical="center" wrapText="1"/>
      <protection hidden="1"/>
    </xf>
    <xf numFmtId="0" fontId="12" fillId="2" borderId="40" xfId="0" applyFont="1" applyFill="1" applyBorder="1" applyAlignment="1" applyProtection="1">
      <alignment horizontal="center" vertical="center" wrapText="1"/>
      <protection hidden="1"/>
    </xf>
    <xf numFmtId="0" fontId="12" fillId="2" borderId="36" xfId="0" applyFont="1" applyFill="1" applyBorder="1" applyAlignment="1" applyProtection="1">
      <alignment vertical="center" wrapText="1"/>
      <protection hidden="1"/>
    </xf>
    <xf numFmtId="0" fontId="12" fillId="0" borderId="0" xfId="0" applyFont="1" applyProtection="1">
      <protection hidden="1"/>
    </xf>
    <xf numFmtId="0" fontId="12" fillId="7" borderId="33" xfId="0" applyFont="1" applyFill="1" applyBorder="1" applyAlignment="1" applyProtection="1">
      <alignment vertical="center" wrapText="1"/>
      <protection hidden="1"/>
    </xf>
    <xf numFmtId="0" fontId="12" fillId="7" borderId="34" xfId="0" applyFont="1" applyFill="1" applyBorder="1" applyAlignment="1" applyProtection="1">
      <alignment horizontal="center" vertical="center" wrapText="1"/>
      <protection hidden="1"/>
    </xf>
    <xf numFmtId="0" fontId="12" fillId="10" borderId="53" xfId="0" applyFont="1" applyFill="1" applyBorder="1" applyAlignment="1" applyProtection="1">
      <alignment horizontal="center"/>
      <protection hidden="1"/>
    </xf>
    <xf numFmtId="0" fontId="12" fillId="8" borderId="46" xfId="0" applyFont="1" applyFill="1" applyBorder="1" applyAlignment="1" applyProtection="1">
      <alignment horizontal="center"/>
      <protection hidden="1"/>
    </xf>
    <xf numFmtId="0" fontId="12" fillId="8" borderId="47" xfId="0" applyFont="1" applyFill="1" applyBorder="1" applyAlignment="1" applyProtection="1">
      <alignment horizontal="center"/>
      <protection hidden="1"/>
    </xf>
    <xf numFmtId="0" fontId="12" fillId="8" borderId="57" xfId="0" applyFont="1" applyFill="1" applyBorder="1" applyAlignment="1" applyProtection="1">
      <alignment horizontal="center"/>
      <protection hidden="1"/>
    </xf>
    <xf numFmtId="0" fontId="12" fillId="9" borderId="46" xfId="0" applyFont="1" applyFill="1" applyBorder="1" applyAlignment="1" applyProtection="1">
      <alignment horizontal="center"/>
      <protection hidden="1"/>
    </xf>
    <xf numFmtId="0" fontId="12" fillId="9" borderId="47" xfId="0" applyFont="1" applyFill="1" applyBorder="1" applyAlignment="1" applyProtection="1">
      <alignment horizontal="center"/>
      <protection hidden="1"/>
    </xf>
    <xf numFmtId="0" fontId="12" fillId="10" borderId="54" xfId="0" applyFont="1" applyFill="1" applyBorder="1" applyAlignment="1" applyProtection="1">
      <alignment horizontal="center"/>
      <protection hidden="1"/>
    </xf>
    <xf numFmtId="0" fontId="12" fillId="7" borderId="36" xfId="0" applyFont="1" applyFill="1" applyBorder="1" applyAlignment="1" applyProtection="1">
      <alignment vertical="center" wrapText="1"/>
      <protection hidden="1"/>
    </xf>
    <xf numFmtId="0" fontId="43" fillId="0" borderId="0" xfId="0" applyFont="1" applyAlignment="1">
      <alignment wrapText="1"/>
    </xf>
    <xf numFmtId="0" fontId="0" fillId="0" borderId="0" xfId="0"/>
    <xf numFmtId="0" fontId="1" fillId="0" borderId="0" xfId="0" applyFont="1" applyAlignment="1">
      <alignment vertical="center"/>
    </xf>
    <xf numFmtId="40" fontId="10" fillId="5" borderId="22" xfId="0" applyNumberFormat="1" applyFont="1" applyFill="1" applyBorder="1" applyAlignment="1" applyProtection="1"/>
    <xf numFmtId="40" fontId="10" fillId="5" borderId="23" xfId="0" applyNumberFormat="1" applyFont="1" applyFill="1" applyBorder="1" applyAlignment="1" applyProtection="1"/>
    <xf numFmtId="40" fontId="17" fillId="2" borderId="22" xfId="0" applyNumberFormat="1" applyFont="1" applyFill="1" applyBorder="1" applyProtection="1"/>
    <xf numFmtId="40" fontId="17" fillId="2" borderId="23" xfId="0" applyNumberFormat="1" applyFont="1" applyFill="1" applyBorder="1" applyProtection="1"/>
    <xf numFmtId="2" fontId="17" fillId="2" borderId="23" xfId="0" applyNumberFormat="1" applyFont="1" applyFill="1" applyBorder="1" applyProtection="1"/>
    <xf numFmtId="2" fontId="17" fillId="2" borderId="24" xfId="0" applyNumberFormat="1" applyFont="1" applyFill="1" applyBorder="1" applyProtection="1"/>
    <xf numFmtId="2" fontId="17" fillId="2" borderId="25" xfId="0" applyNumberFormat="1" applyFont="1" applyFill="1" applyBorder="1" applyProtection="1"/>
    <xf numFmtId="40" fontId="17" fillId="2" borderId="24" xfId="0" applyNumberFormat="1" applyFont="1" applyFill="1" applyBorder="1" applyProtection="1"/>
    <xf numFmtId="0" fontId="17" fillId="2" borderId="25" xfId="0" applyFont="1" applyFill="1" applyBorder="1" applyAlignment="1" applyProtection="1">
      <alignment horizontal="center"/>
    </xf>
    <xf numFmtId="0" fontId="2" fillId="0" borderId="1" xfId="0" applyFont="1" applyBorder="1" applyProtection="1">
      <protection hidden="1"/>
    </xf>
    <xf numFmtId="0" fontId="1" fillId="0" borderId="0" xfId="0" applyFont="1" applyProtection="1">
      <protection hidden="1"/>
    </xf>
    <xf numFmtId="0" fontId="1" fillId="0" borderId="3" xfId="0" applyFont="1" applyBorder="1" applyProtection="1">
      <protection hidden="1"/>
    </xf>
    <xf numFmtId="0" fontId="6" fillId="0" borderId="0" xfId="0" applyFont="1" applyAlignment="1" applyProtection="1">
      <alignment vertical="center"/>
      <protection hidden="1"/>
    </xf>
    <xf numFmtId="0" fontId="1" fillId="0" borderId="0" xfId="0" applyFont="1" applyAlignment="1" applyProtection="1">
      <alignment vertical="center"/>
      <protection hidden="1"/>
    </xf>
    <xf numFmtId="0" fontId="2" fillId="0" borderId="0" xfId="0" applyFont="1" applyAlignment="1" applyProtection="1">
      <alignment vertical="center"/>
      <protection hidden="1"/>
    </xf>
    <xf numFmtId="0" fontId="1" fillId="0" borderId="5" xfId="0" applyFont="1" applyBorder="1" applyAlignment="1" applyProtection="1">
      <alignment vertical="center"/>
      <protection hidden="1"/>
    </xf>
    <xf numFmtId="0" fontId="1" fillId="0" borderId="13" xfId="0" applyFont="1" applyBorder="1" applyAlignment="1" applyProtection="1">
      <alignment vertical="center"/>
      <protection hidden="1"/>
    </xf>
    <xf numFmtId="0" fontId="2" fillId="0" borderId="0" xfId="0" applyFont="1" applyAlignment="1" applyProtection="1">
      <alignment horizontal="right" vertical="center"/>
      <protection hidden="1"/>
    </xf>
    <xf numFmtId="0" fontId="1" fillId="0" borderId="12" xfId="0" applyFont="1" applyBorder="1" applyAlignment="1" applyProtection="1">
      <alignment vertical="center"/>
      <protection hidden="1"/>
    </xf>
    <xf numFmtId="0" fontId="1" fillId="2" borderId="2" xfId="0" applyFont="1" applyFill="1" applyBorder="1" applyAlignment="1" applyProtection="1">
      <alignment horizontal="center" vertical="center"/>
      <protection locked="0"/>
    </xf>
    <xf numFmtId="0" fontId="11" fillId="2" borderId="2" xfId="0" applyFont="1" applyFill="1" applyBorder="1" applyAlignment="1" applyProtection="1">
      <alignment vertical="center"/>
      <protection locked="0"/>
    </xf>
    <xf numFmtId="49" fontId="1" fillId="0" borderId="9" xfId="0" applyNumberFormat="1" applyFont="1" applyBorder="1" applyProtection="1">
      <protection locked="0"/>
    </xf>
    <xf numFmtId="49" fontId="1" fillId="0" borderId="5" xfId="0" applyNumberFormat="1" applyFont="1" applyBorder="1" applyProtection="1">
      <protection locked="0"/>
    </xf>
    <xf numFmtId="49" fontId="1" fillId="0" borderId="10" xfId="0" applyNumberFormat="1" applyFont="1" applyBorder="1" applyAlignment="1" applyProtection="1">
      <alignment vertical="center"/>
      <protection locked="0"/>
    </xf>
    <xf numFmtId="49" fontId="1" fillId="0" borderId="12" xfId="0" applyNumberFormat="1" applyFont="1" applyBorder="1" applyAlignment="1" applyProtection="1">
      <alignment vertical="center"/>
      <protection locked="0"/>
    </xf>
    <xf numFmtId="49" fontId="1" fillId="0" borderId="5" xfId="0" applyNumberFormat="1" applyFont="1" applyBorder="1" applyAlignment="1" applyProtection="1">
      <alignment vertical="center"/>
      <protection locked="0"/>
    </xf>
    <xf numFmtId="49" fontId="1" fillId="0" borderId="13" xfId="0" applyNumberFormat="1" applyFont="1" applyBorder="1" applyAlignment="1" applyProtection="1">
      <alignment vertical="center"/>
      <protection locked="0"/>
    </xf>
    <xf numFmtId="0" fontId="2" fillId="0" borderId="1" xfId="0" applyFont="1" applyBorder="1" applyAlignment="1" applyProtection="1">
      <alignment horizontal="right"/>
      <protection hidden="1"/>
    </xf>
    <xf numFmtId="0" fontId="1" fillId="0" borderId="0" xfId="0" applyFont="1" applyAlignment="1" applyProtection="1">
      <alignment horizontal="right"/>
      <protection hidden="1"/>
    </xf>
    <xf numFmtId="0" fontId="2" fillId="0" borderId="0" xfId="0" applyFont="1" applyAlignment="1" applyProtection="1">
      <alignment horizontal="right"/>
      <protection hidden="1"/>
    </xf>
    <xf numFmtId="0" fontId="1" fillId="0" borderId="1" xfId="0" applyFont="1" applyBorder="1" applyAlignment="1" applyProtection="1">
      <alignment horizontal="right"/>
      <protection hidden="1"/>
    </xf>
    <xf numFmtId="0" fontId="1" fillId="0" borderId="5" xfId="0" applyFont="1" applyBorder="1" applyAlignment="1" applyProtection="1">
      <alignment vertical="center" wrapText="1"/>
      <protection hidden="1"/>
    </xf>
    <xf numFmtId="44" fontId="1" fillId="0" borderId="0" xfId="0" applyNumberFormat="1" applyFont="1" applyAlignment="1" applyProtection="1">
      <alignment vertical="center"/>
      <protection hidden="1"/>
    </xf>
    <xf numFmtId="0" fontId="1" fillId="0" borderId="0" xfId="0" applyFont="1" applyAlignment="1" applyProtection="1">
      <alignment vertical="center"/>
      <protection locked="0"/>
    </xf>
    <xf numFmtId="0" fontId="11" fillId="2" borderId="2" xfId="0" applyFont="1" applyFill="1" applyBorder="1" applyProtection="1">
      <protection locked="0"/>
    </xf>
    <xf numFmtId="0" fontId="49" fillId="0" borderId="0" xfId="0" applyFont="1" applyAlignment="1">
      <alignment vertical="center"/>
    </xf>
    <xf numFmtId="0" fontId="50" fillId="0" borderId="0" xfId="0" applyFont="1" applyAlignment="1">
      <alignment horizontal="center" vertical="center"/>
    </xf>
    <xf numFmtId="0" fontId="51" fillId="0" borderId="0" xfId="0" applyFont="1" applyAlignment="1">
      <alignment horizontal="center" vertical="center"/>
    </xf>
    <xf numFmtId="0" fontId="51" fillId="0" borderId="0" xfId="0" applyFont="1" applyAlignment="1">
      <alignment vertical="center"/>
    </xf>
    <xf numFmtId="0" fontId="54" fillId="0" borderId="0" xfId="0" applyFont="1" applyAlignment="1">
      <alignment vertical="center"/>
    </xf>
    <xf numFmtId="0" fontId="49" fillId="0" borderId="0" xfId="0" applyFont="1" applyAlignment="1">
      <alignment horizontal="left" vertical="top" wrapText="1"/>
    </xf>
    <xf numFmtId="0" fontId="49" fillId="0" borderId="0" xfId="0" applyFont="1"/>
    <xf numFmtId="0" fontId="51" fillId="0" borderId="0" xfId="0" applyFont="1"/>
    <xf numFmtId="0" fontId="1" fillId="0" borderId="0" xfId="0" applyFont="1" applyProtection="1"/>
    <xf numFmtId="49" fontId="1" fillId="0" borderId="0" xfId="0" applyNumberFormat="1" applyFont="1" applyAlignment="1" applyProtection="1">
      <alignment vertical="center"/>
    </xf>
    <xf numFmtId="167" fontId="1" fillId="0" borderId="0" xfId="0" applyNumberFormat="1" applyFont="1" applyAlignment="1" applyProtection="1">
      <alignment vertical="center"/>
      <protection hidden="1"/>
    </xf>
    <xf numFmtId="49" fontId="1" fillId="0" borderId="0" xfId="0" applyNumberFormat="1" applyFont="1" applyAlignment="1" applyProtection="1">
      <alignment vertical="center"/>
      <protection hidden="1"/>
    </xf>
    <xf numFmtId="167" fontId="1" fillId="0" borderId="0" xfId="1" applyNumberFormat="1" applyFont="1" applyAlignment="1" applyProtection="1">
      <alignment vertical="center"/>
      <protection hidden="1"/>
    </xf>
    <xf numFmtId="0" fontId="1" fillId="0" borderId="0" xfId="0" applyFont="1" applyAlignment="1" applyProtection="1">
      <alignment horizontal="center" vertical="center"/>
      <protection hidden="1"/>
    </xf>
    <xf numFmtId="0" fontId="1" fillId="0" borderId="0" xfId="0" applyFont="1" applyAlignment="1" applyProtection="1">
      <alignment vertical="center"/>
    </xf>
    <xf numFmtId="0" fontId="6" fillId="0" borderId="0" xfId="0" applyFont="1" applyAlignment="1" applyProtection="1">
      <alignment vertical="center"/>
    </xf>
    <xf numFmtId="0" fontId="1" fillId="0" borderId="0" xfId="0" applyFont="1" applyAlignment="1" applyProtection="1">
      <alignment horizontal="center" vertical="center"/>
    </xf>
    <xf numFmtId="0" fontId="11" fillId="0" borderId="0" xfId="0" applyFont="1" applyAlignment="1" applyProtection="1">
      <alignment vertical="center"/>
    </xf>
    <xf numFmtId="0" fontId="11" fillId="0" borderId="0" xfId="0" applyFont="1" applyAlignment="1" applyProtection="1">
      <alignment vertical="center"/>
      <protection hidden="1"/>
    </xf>
    <xf numFmtId="0" fontId="4" fillId="0" borderId="0" xfId="0" applyFont="1" applyAlignment="1" applyProtection="1">
      <alignment horizontal="center" vertical="center" wrapText="1"/>
      <protection hidden="1"/>
    </xf>
    <xf numFmtId="0" fontId="1" fillId="0" borderId="5" xfId="0" applyFont="1" applyBorder="1" applyAlignment="1" applyProtection="1">
      <alignment vertical="center"/>
      <protection locked="0"/>
    </xf>
    <xf numFmtId="0" fontId="1" fillId="0" borderId="13" xfId="0" applyFont="1" applyBorder="1" applyAlignment="1" applyProtection="1">
      <alignment vertical="center"/>
      <protection locked="0"/>
    </xf>
    <xf numFmtId="0" fontId="40" fillId="0" borderId="0" xfId="0" applyFont="1" applyAlignment="1" applyProtection="1">
      <alignment vertical="center"/>
      <protection hidden="1"/>
    </xf>
    <xf numFmtId="0" fontId="40" fillId="0" borderId="0" xfId="0" applyFont="1" applyAlignment="1" applyProtection="1">
      <alignment vertical="center" wrapText="1"/>
      <protection hidden="1"/>
    </xf>
    <xf numFmtId="0" fontId="33" fillId="0" borderId="0" xfId="0" applyFont="1" applyProtection="1">
      <protection hidden="1"/>
    </xf>
    <xf numFmtId="0" fontId="55" fillId="0" borderId="0" xfId="0" applyFont="1" applyAlignment="1" applyProtection="1">
      <alignment vertical="center"/>
      <protection hidden="1"/>
    </xf>
    <xf numFmtId="0" fontId="48" fillId="0" borderId="0" xfId="0" applyFont="1" applyProtection="1">
      <protection hidden="1"/>
    </xf>
    <xf numFmtId="0" fontId="1" fillId="0" borderId="0" xfId="0" applyFont="1" applyAlignment="1">
      <alignment horizontal="left" vertical="top" wrapText="1"/>
    </xf>
    <xf numFmtId="0" fontId="1" fillId="0" borderId="0" xfId="0" applyFont="1" applyBorder="1" applyAlignment="1" applyProtection="1">
      <alignment horizontal="left"/>
      <protection hidden="1"/>
    </xf>
    <xf numFmtId="0" fontId="19" fillId="0" borderId="0" xfId="0" applyFont="1" applyProtection="1">
      <protection hidden="1"/>
    </xf>
    <xf numFmtId="0" fontId="0" fillId="0" borderId="0" xfId="0" applyAlignment="1" applyProtection="1">
      <protection hidden="1"/>
    </xf>
    <xf numFmtId="0" fontId="10" fillId="0" borderId="18" xfId="0" applyFont="1" applyBorder="1" applyAlignment="1" applyProtection="1">
      <alignment vertical="center"/>
      <protection locked="0" hidden="1"/>
    </xf>
    <xf numFmtId="0" fontId="46" fillId="0" borderId="0" xfId="3" applyProtection="1">
      <protection hidden="1"/>
    </xf>
    <xf numFmtId="0" fontId="1" fillId="0" borderId="82" xfId="0" applyFont="1" applyBorder="1" applyProtection="1">
      <protection hidden="1"/>
    </xf>
    <xf numFmtId="0" fontId="0" fillId="12" borderId="0" xfId="0" applyFill="1" applyProtection="1">
      <protection hidden="1"/>
    </xf>
    <xf numFmtId="0" fontId="30" fillId="0" borderId="85" xfId="0" applyFont="1" applyBorder="1" applyAlignment="1" applyProtection="1">
      <alignment vertical="center"/>
      <protection hidden="1"/>
    </xf>
    <xf numFmtId="0" fontId="0" fillId="0" borderId="85" xfId="0" applyBorder="1" applyProtection="1">
      <protection hidden="1"/>
    </xf>
    <xf numFmtId="0" fontId="2" fillId="0" borderId="9" xfId="0" applyFont="1" applyBorder="1" applyAlignment="1" applyProtection="1">
      <alignment horizontal="left"/>
      <protection hidden="1"/>
    </xf>
    <xf numFmtId="0" fontId="0" fillId="0" borderId="9" xfId="0" applyBorder="1" applyProtection="1">
      <protection hidden="1"/>
    </xf>
    <xf numFmtId="0" fontId="0" fillId="0" borderId="63" xfId="0" applyBorder="1" applyProtection="1">
      <protection hidden="1"/>
    </xf>
    <xf numFmtId="0" fontId="2" fillId="0" borderId="5" xfId="0" applyFont="1" applyBorder="1" applyAlignment="1" applyProtection="1">
      <alignment horizontal="left"/>
      <protection hidden="1"/>
    </xf>
    <xf numFmtId="0" fontId="0" fillId="0" borderId="5" xfId="0" applyBorder="1" applyProtection="1">
      <protection hidden="1"/>
    </xf>
    <xf numFmtId="0" fontId="1" fillId="0" borderId="5" xfId="0" applyFont="1" applyBorder="1" applyProtection="1">
      <protection hidden="1"/>
    </xf>
    <xf numFmtId="0" fontId="19" fillId="0" borderId="0" xfId="0" applyFont="1" applyBorder="1" applyAlignment="1" applyProtection="1">
      <alignment wrapText="1"/>
      <protection hidden="1"/>
    </xf>
    <xf numFmtId="0" fontId="2" fillId="0" borderId="0" xfId="0" applyFont="1" applyBorder="1" applyAlignment="1" applyProtection="1">
      <alignment horizontal="right"/>
      <protection hidden="1"/>
    </xf>
    <xf numFmtId="44" fontId="34" fillId="0" borderId="0" xfId="1" applyFont="1" applyAlignment="1" applyProtection="1">
      <alignment horizontal="left" shrinkToFit="1"/>
      <protection hidden="1"/>
    </xf>
    <xf numFmtId="0" fontId="1" fillId="0" borderId="86" xfId="0" applyFont="1" applyBorder="1" applyProtection="1">
      <protection hidden="1"/>
    </xf>
    <xf numFmtId="0" fontId="0" fillId="0" borderId="86" xfId="0" applyBorder="1" applyProtection="1">
      <protection hidden="1"/>
    </xf>
    <xf numFmtId="0" fontId="1" fillId="0" borderId="87" xfId="0" applyFont="1" applyBorder="1" applyProtection="1">
      <protection hidden="1"/>
    </xf>
    <xf numFmtId="0" fontId="0" fillId="0" borderId="87" xfId="0" applyBorder="1" applyProtection="1">
      <protection hidden="1"/>
    </xf>
    <xf numFmtId="0" fontId="1" fillId="0" borderId="88" xfId="0" applyFont="1" applyBorder="1" applyProtection="1">
      <protection hidden="1"/>
    </xf>
    <xf numFmtId="0" fontId="0" fillId="0" borderId="88" xfId="0" applyBorder="1" applyProtection="1">
      <protection hidden="1"/>
    </xf>
    <xf numFmtId="0" fontId="6" fillId="2" borderId="11" xfId="0" applyFont="1" applyFill="1" applyBorder="1" applyAlignment="1" applyProtection="1">
      <alignment vertical="center"/>
      <protection hidden="1"/>
    </xf>
    <xf numFmtId="0" fontId="35" fillId="0" borderId="0" xfId="0" applyFont="1" applyAlignment="1" applyProtection="1">
      <protection hidden="1"/>
    </xf>
    <xf numFmtId="0" fontId="1" fillId="0" borderId="70" xfId="0" applyFont="1" applyBorder="1" applyProtection="1">
      <protection hidden="1"/>
    </xf>
    <xf numFmtId="0" fontId="1" fillId="0" borderId="71" xfId="0" applyFont="1" applyBorder="1" applyProtection="1">
      <protection hidden="1"/>
    </xf>
    <xf numFmtId="0" fontId="0" fillId="0" borderId="71" xfId="0" applyBorder="1" applyProtection="1">
      <protection hidden="1"/>
    </xf>
    <xf numFmtId="0" fontId="0" fillId="0" borderId="72" xfId="0" applyBorder="1" applyProtection="1">
      <protection hidden="1"/>
    </xf>
    <xf numFmtId="0" fontId="1" fillId="0" borderId="73" xfId="0" applyFont="1" applyBorder="1" applyProtection="1">
      <protection hidden="1"/>
    </xf>
    <xf numFmtId="0" fontId="0" fillId="0" borderId="74" xfId="0" applyBorder="1" applyProtection="1">
      <protection hidden="1"/>
    </xf>
    <xf numFmtId="0" fontId="2" fillId="0" borderId="73" xfId="0" applyFont="1" applyBorder="1" applyProtection="1">
      <protection hidden="1"/>
    </xf>
    <xf numFmtId="0" fontId="23" fillId="0" borderId="75" xfId="0" applyFont="1" applyBorder="1" applyProtection="1">
      <protection hidden="1"/>
    </xf>
    <xf numFmtId="0" fontId="23" fillId="0" borderId="76" xfId="0" applyFont="1" applyBorder="1" applyProtection="1">
      <protection hidden="1"/>
    </xf>
    <xf numFmtId="0" fontId="0" fillId="0" borderId="76" xfId="0" applyBorder="1" applyProtection="1">
      <protection hidden="1"/>
    </xf>
    <xf numFmtId="0" fontId="0" fillId="0" borderId="77" xfId="0" applyBorder="1" applyProtection="1">
      <protection hidden="1"/>
    </xf>
    <xf numFmtId="0" fontId="35" fillId="0" borderId="3" xfId="0" applyFont="1" applyBorder="1" applyAlignment="1" applyProtection="1">
      <protection hidden="1"/>
    </xf>
    <xf numFmtId="0" fontId="35" fillId="0" borderId="4" xfId="0" applyFont="1" applyBorder="1" applyAlignment="1" applyProtection="1">
      <protection hidden="1"/>
    </xf>
    <xf numFmtId="0" fontId="30" fillId="0" borderId="0" xfId="0" applyFont="1" applyAlignment="1" applyProtection="1">
      <alignment wrapText="1"/>
      <protection locked="0"/>
    </xf>
    <xf numFmtId="0" fontId="0" fillId="0" borderId="0" xfId="0" applyProtection="1">
      <protection locked="0"/>
    </xf>
    <xf numFmtId="0" fontId="0" fillId="0" borderId="0" xfId="0" applyAlignment="1" applyProtection="1">
      <protection locked="0"/>
    </xf>
    <xf numFmtId="0" fontId="8" fillId="0" borderId="0" xfId="0" applyFont="1" applyAlignment="1" applyProtection="1">
      <protection locked="0"/>
    </xf>
    <xf numFmtId="0" fontId="5" fillId="0" borderId="16" xfId="0" applyFont="1" applyBorder="1" applyAlignment="1" applyProtection="1">
      <alignment vertical="center"/>
      <protection locked="0"/>
    </xf>
    <xf numFmtId="0" fontId="5" fillId="0" borderId="18" xfId="0" applyFont="1" applyBorder="1" applyAlignment="1" applyProtection="1">
      <alignment vertical="center"/>
      <protection locked="0"/>
    </xf>
    <xf numFmtId="0" fontId="10" fillId="0" borderId="0" xfId="0" applyFont="1" applyBorder="1" applyAlignment="1" applyProtection="1">
      <alignment vertical="center"/>
      <protection locked="0"/>
    </xf>
    <xf numFmtId="0" fontId="33" fillId="0" borderId="0" xfId="0" applyFont="1" applyAlignment="1" applyProtection="1">
      <protection locked="0"/>
    </xf>
    <xf numFmtId="0" fontId="1" fillId="0" borderId="19" xfId="0" applyFont="1" applyBorder="1" applyProtection="1">
      <protection locked="0"/>
    </xf>
    <xf numFmtId="0" fontId="0" fillId="0" borderId="20" xfId="0" applyBorder="1" applyProtection="1">
      <protection locked="0"/>
    </xf>
    <xf numFmtId="0" fontId="2" fillId="0" borderId="21" xfId="0" applyFont="1" applyBorder="1" applyProtection="1">
      <protection locked="0"/>
    </xf>
    <xf numFmtId="0" fontId="2" fillId="0" borderId="0" xfId="0" applyFont="1" applyAlignment="1" applyProtection="1">
      <alignment horizontal="center" vertical="center"/>
      <protection hidden="1"/>
    </xf>
    <xf numFmtId="0" fontId="2" fillId="0" borderId="8" xfId="0" applyFont="1" applyBorder="1" applyAlignment="1" applyProtection="1">
      <alignment vertical="center"/>
      <protection hidden="1"/>
    </xf>
    <xf numFmtId="0" fontId="1" fillId="0" borderId="16" xfId="0" applyFont="1" applyBorder="1" applyAlignment="1" applyProtection="1">
      <alignment vertical="center"/>
      <protection hidden="1"/>
    </xf>
    <xf numFmtId="44" fontId="2" fillId="3" borderId="0" xfId="2" applyFont="1" applyFill="1" applyAlignment="1" applyProtection="1">
      <alignment vertical="center"/>
      <protection hidden="1"/>
    </xf>
    <xf numFmtId="0" fontId="44" fillId="2" borderId="11" xfId="0" applyFont="1" applyFill="1" applyBorder="1" applyAlignment="1" applyProtection="1">
      <alignment vertical="center"/>
      <protection hidden="1"/>
    </xf>
    <xf numFmtId="0" fontId="45" fillId="0" borderId="0" xfId="0" applyFont="1" applyAlignment="1" applyProtection="1">
      <alignment vertical="center"/>
      <protection hidden="1"/>
    </xf>
    <xf numFmtId="0" fontId="45" fillId="0" borderId="0" xfId="0" applyFont="1" applyAlignment="1" applyProtection="1">
      <alignment horizontal="center" vertical="center"/>
      <protection hidden="1"/>
    </xf>
    <xf numFmtId="0" fontId="2" fillId="0" borderId="0" xfId="0" applyFont="1" applyAlignment="1" applyProtection="1">
      <alignment horizontal="center" vertical="center" wrapText="1"/>
      <protection hidden="1"/>
    </xf>
    <xf numFmtId="0" fontId="45" fillId="0" borderId="16" xfId="0" applyFont="1" applyBorder="1" applyAlignment="1" applyProtection="1">
      <alignment vertical="center"/>
      <protection hidden="1"/>
    </xf>
    <xf numFmtId="0" fontId="21" fillId="0" borderId="0" xfId="0" applyFont="1" applyProtection="1">
      <protection hidden="1"/>
    </xf>
    <xf numFmtId="44" fontId="2" fillId="3" borderId="0" xfId="1" applyFont="1" applyFill="1" applyAlignment="1" applyProtection="1">
      <alignment vertical="center"/>
      <protection hidden="1"/>
    </xf>
    <xf numFmtId="0" fontId="27" fillId="0" borderId="0" xfId="0" applyFont="1" applyAlignment="1" applyProtection="1">
      <alignment horizontal="right" vertical="center" wrapText="1"/>
      <protection hidden="1"/>
    </xf>
    <xf numFmtId="0" fontId="25" fillId="4" borderId="0" xfId="0" applyFont="1" applyFill="1" applyProtection="1">
      <protection hidden="1"/>
    </xf>
    <xf numFmtId="44" fontId="26" fillId="4" borderId="0" xfId="1" applyFont="1" applyFill="1" applyBorder="1" applyAlignment="1" applyProtection="1">
      <protection hidden="1"/>
    </xf>
    <xf numFmtId="0" fontId="25" fillId="4" borderId="0" xfId="0" applyFont="1" applyFill="1" applyBorder="1" applyAlignment="1" applyProtection="1">
      <alignment horizontal="center"/>
      <protection hidden="1"/>
    </xf>
    <xf numFmtId="44" fontId="0" fillId="0" borderId="0" xfId="1" applyFont="1" applyProtection="1">
      <protection hidden="1"/>
    </xf>
    <xf numFmtId="0" fontId="1" fillId="0" borderId="0" xfId="0" quotePrefix="1" applyFont="1" applyAlignment="1" applyProtection="1">
      <alignment vertical="center"/>
      <protection hidden="1"/>
    </xf>
    <xf numFmtId="0" fontId="1" fillId="0" borderId="9" xfId="0" applyFont="1" applyBorder="1" applyAlignment="1" applyProtection="1">
      <alignment vertical="center" wrapText="1"/>
      <protection locked="0"/>
    </xf>
    <xf numFmtId="44" fontId="1" fillId="2" borderId="17" xfId="1" applyFont="1" applyFill="1" applyBorder="1" applyAlignment="1" applyProtection="1">
      <alignment vertical="center"/>
      <protection locked="0"/>
    </xf>
    <xf numFmtId="44" fontId="1" fillId="2" borderId="2" xfId="1" applyFont="1" applyFill="1" applyBorder="1" applyAlignment="1" applyProtection="1">
      <alignment vertical="center"/>
      <protection locked="0"/>
    </xf>
    <xf numFmtId="44" fontId="1" fillId="2" borderId="58" xfId="1" applyFont="1" applyFill="1" applyBorder="1" applyAlignment="1" applyProtection="1">
      <alignment vertical="center"/>
      <protection locked="0"/>
    </xf>
    <xf numFmtId="0" fontId="1" fillId="0" borderId="12"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9" xfId="0" applyFont="1" applyBorder="1" applyProtection="1">
      <protection locked="0"/>
    </xf>
    <xf numFmtId="0" fontId="1" fillId="0" borderId="5" xfId="0" applyFont="1" applyBorder="1" applyProtection="1">
      <protection locked="0"/>
    </xf>
    <xf numFmtId="0" fontId="1" fillId="0" borderId="102" xfId="0" applyFont="1" applyBorder="1" applyProtection="1">
      <protection locked="0"/>
    </xf>
    <xf numFmtId="0" fontId="1" fillId="0" borderId="10" xfId="0" applyFont="1" applyBorder="1" applyProtection="1">
      <protection locked="0"/>
    </xf>
    <xf numFmtId="44" fontId="45" fillId="2" borderId="17" xfId="1" applyFont="1" applyFill="1" applyBorder="1" applyAlignment="1" applyProtection="1">
      <alignment vertical="center"/>
      <protection locked="0"/>
    </xf>
    <xf numFmtId="44" fontId="45" fillId="2" borderId="2" xfId="1" applyFont="1" applyFill="1" applyBorder="1" applyAlignment="1" applyProtection="1">
      <alignment vertical="center"/>
      <protection locked="0"/>
    </xf>
    <xf numFmtId="0" fontId="56" fillId="2" borderId="2" xfId="0" applyFont="1" applyFill="1" applyBorder="1" applyAlignment="1" applyProtection="1">
      <alignment vertical="center"/>
      <protection locked="0"/>
    </xf>
    <xf numFmtId="0" fontId="21" fillId="2" borderId="3" xfId="0" applyFont="1" applyFill="1" applyBorder="1" applyProtection="1">
      <protection locked="0"/>
    </xf>
    <xf numFmtId="0" fontId="45" fillId="0" borderId="9" xfId="0" applyFont="1" applyBorder="1" applyProtection="1">
      <protection locked="0"/>
    </xf>
    <xf numFmtId="0" fontId="56" fillId="2" borderId="2" xfId="0" applyFont="1" applyFill="1" applyBorder="1" applyAlignment="1" applyProtection="1">
      <alignment horizontal="center" vertical="center"/>
      <protection locked="0"/>
    </xf>
    <xf numFmtId="44" fontId="2" fillId="11" borderId="0" xfId="1" applyFont="1" applyFill="1" applyAlignment="1" applyProtection="1">
      <alignment vertical="center"/>
      <protection locked="0"/>
    </xf>
    <xf numFmtId="0" fontId="6" fillId="0" borderId="85" xfId="0" applyFont="1" applyBorder="1" applyAlignment="1" applyProtection="1">
      <alignment vertical="center"/>
      <protection hidden="1"/>
    </xf>
    <xf numFmtId="44" fontId="34" fillId="0" borderId="0" xfId="1" applyFont="1" applyProtection="1">
      <protection hidden="1"/>
    </xf>
    <xf numFmtId="0" fontId="2" fillId="0" borderId="85" xfId="0" applyFont="1" applyBorder="1" applyAlignment="1" applyProtection="1">
      <alignment horizontal="left"/>
      <protection hidden="1"/>
    </xf>
    <xf numFmtId="0" fontId="34" fillId="0" borderId="9" xfId="0" applyFont="1" applyBorder="1" applyAlignment="1" applyProtection="1">
      <alignment vertical="center"/>
      <protection hidden="1"/>
    </xf>
    <xf numFmtId="0" fontId="34" fillId="0" borderId="5" xfId="0" applyFont="1" applyBorder="1" applyAlignment="1" applyProtection="1">
      <alignment vertical="center"/>
      <protection hidden="1"/>
    </xf>
    <xf numFmtId="0" fontId="34" fillId="0" borderId="0" xfId="0" applyFont="1" applyBorder="1" applyAlignment="1" applyProtection="1">
      <alignment horizontal="left" vertical="center"/>
      <protection hidden="1"/>
    </xf>
    <xf numFmtId="0" fontId="0" fillId="0" borderId="104" xfId="0" applyBorder="1" applyProtection="1">
      <protection hidden="1"/>
    </xf>
    <xf numFmtId="0" fontId="19" fillId="0" borderId="104" xfId="0" applyFont="1" applyBorder="1" applyAlignment="1" applyProtection="1">
      <alignment wrapText="1"/>
      <protection hidden="1"/>
    </xf>
    <xf numFmtId="0" fontId="19" fillId="0" borderId="0" xfId="0" applyNumberFormat="1" applyFont="1" applyBorder="1" applyAlignment="1" applyProtection="1">
      <alignment wrapText="1"/>
      <protection hidden="1"/>
    </xf>
    <xf numFmtId="0" fontId="19" fillId="0" borderId="85" xfId="0" applyNumberFormat="1" applyFont="1" applyBorder="1" applyAlignment="1" applyProtection="1">
      <alignment wrapText="1"/>
      <protection hidden="1"/>
    </xf>
    <xf numFmtId="0" fontId="27" fillId="0" borderId="85" xfId="0" applyFont="1" applyBorder="1" applyAlignment="1" applyProtection="1">
      <alignment vertical="center"/>
      <protection hidden="1"/>
    </xf>
    <xf numFmtId="0" fontId="2" fillId="0" borderId="0" xfId="0" applyFont="1" applyProtection="1">
      <protection hidden="1"/>
    </xf>
    <xf numFmtId="0" fontId="0" fillId="0" borderId="108" xfId="0" applyBorder="1" applyProtection="1">
      <protection hidden="1"/>
    </xf>
    <xf numFmtId="0" fontId="35" fillId="0" borderId="0" xfId="0" applyFont="1" applyAlignment="1" applyProtection="1">
      <alignment horizontal="left"/>
      <protection hidden="1"/>
    </xf>
    <xf numFmtId="0" fontId="1" fillId="0" borderId="95" xfId="0" applyFont="1" applyBorder="1" applyProtection="1">
      <protection hidden="1"/>
    </xf>
    <xf numFmtId="0" fontId="1" fillId="0" borderId="96" xfId="0" applyFont="1" applyBorder="1" applyProtection="1">
      <protection hidden="1"/>
    </xf>
    <xf numFmtId="0" fontId="1" fillId="0" borderId="97" xfId="0" applyFont="1" applyBorder="1" applyProtection="1">
      <protection hidden="1"/>
    </xf>
    <xf numFmtId="0" fontId="0" fillId="0" borderId="94" xfId="0" applyBorder="1" applyProtection="1">
      <protection hidden="1"/>
    </xf>
    <xf numFmtId="0" fontId="0" fillId="0" borderId="98" xfId="0" applyBorder="1" applyProtection="1">
      <protection hidden="1"/>
    </xf>
    <xf numFmtId="0" fontId="2" fillId="0" borderId="99" xfId="0" applyFont="1" applyBorder="1" applyProtection="1">
      <protection hidden="1"/>
    </xf>
    <xf numFmtId="0" fontId="2" fillId="0" borderId="100" xfId="0" applyFont="1" applyBorder="1" applyProtection="1">
      <protection hidden="1"/>
    </xf>
    <xf numFmtId="0" fontId="2" fillId="0" borderId="101" xfId="0" applyFont="1" applyBorder="1" applyProtection="1">
      <protection hidden="1"/>
    </xf>
    <xf numFmtId="0" fontId="8" fillId="0" borderId="0" xfId="0" applyFont="1" applyProtection="1">
      <protection hidden="1"/>
    </xf>
    <xf numFmtId="0" fontId="8" fillId="0" borderId="0" xfId="0" applyFont="1" applyProtection="1">
      <protection locked="0"/>
    </xf>
    <xf numFmtId="0" fontId="1" fillId="0" borderId="10" xfId="0" applyFont="1" applyBorder="1" applyAlignment="1" applyProtection="1">
      <alignment vertical="center" wrapText="1"/>
      <protection locked="0"/>
    </xf>
    <xf numFmtId="0" fontId="57" fillId="0" borderId="18" xfId="0" applyFont="1" applyBorder="1" applyAlignment="1" applyProtection="1">
      <alignment vertical="center"/>
      <protection locked="0" hidden="1"/>
    </xf>
    <xf numFmtId="44" fontId="12" fillId="4" borderId="0" xfId="1" applyFont="1" applyFill="1" applyAlignment="1" applyProtection="1">
      <alignment horizontal="center"/>
    </xf>
    <xf numFmtId="44" fontId="2" fillId="0" borderId="0" xfId="1" applyFont="1" applyAlignment="1" applyProtection="1">
      <alignment horizontal="center" vertical="center"/>
      <protection hidden="1"/>
    </xf>
    <xf numFmtId="49" fontId="2" fillId="14" borderId="0" xfId="0" applyNumberFormat="1" applyFont="1" applyFill="1" applyAlignment="1" applyProtection="1">
      <alignment vertical="center"/>
      <protection hidden="1"/>
    </xf>
    <xf numFmtId="0" fontId="24" fillId="4" borderId="22" xfId="0" applyNumberFormat="1" applyFont="1" applyFill="1" applyBorder="1" applyAlignment="1" applyProtection="1">
      <alignment horizontal="left"/>
    </xf>
    <xf numFmtId="0" fontId="24" fillId="4" borderId="23" xfId="0" applyNumberFormat="1" applyFont="1" applyFill="1" applyBorder="1" applyAlignment="1" applyProtection="1">
      <alignment horizontal="left"/>
    </xf>
    <xf numFmtId="0" fontId="58" fillId="0" borderId="0" xfId="0" applyFont="1" applyProtection="1">
      <protection hidden="1"/>
    </xf>
    <xf numFmtId="0" fontId="48" fillId="0" borderId="0" xfId="0" applyFont="1" applyAlignment="1" applyProtection="1">
      <protection hidden="1"/>
    </xf>
    <xf numFmtId="44" fontId="58" fillId="0" borderId="0" xfId="0" applyNumberFormat="1" applyFont="1" applyAlignment="1" applyProtection="1">
      <protection hidden="1"/>
    </xf>
    <xf numFmtId="0" fontId="58" fillId="0" borderId="0" xfId="0" applyFont="1" applyAlignment="1" applyProtection="1">
      <protection hidden="1"/>
    </xf>
    <xf numFmtId="0" fontId="48" fillId="0" borderId="0" xfId="0" applyFont="1" applyProtection="1">
      <protection locked="0"/>
    </xf>
    <xf numFmtId="0" fontId="48" fillId="0" borderId="0" xfId="0" applyFont="1" applyAlignment="1" applyProtection="1">
      <protection locked="0"/>
    </xf>
    <xf numFmtId="0" fontId="1" fillId="0" borderId="0" xfId="0" applyFont="1" applyBorder="1" applyAlignment="1" applyProtection="1">
      <alignment horizontal="center"/>
      <protection hidden="1"/>
    </xf>
    <xf numFmtId="0" fontId="1" fillId="2" borderId="0" xfId="0" applyFont="1" applyFill="1" applyBorder="1"/>
    <xf numFmtId="0" fontId="11" fillId="2" borderId="62" xfId="0" applyFont="1" applyFill="1" applyBorder="1" applyProtection="1">
      <protection locked="0"/>
    </xf>
    <xf numFmtId="0" fontId="2" fillId="2" borderId="0" xfId="0" applyFont="1" applyFill="1" applyBorder="1" applyAlignment="1" applyProtection="1">
      <protection hidden="1"/>
    </xf>
    <xf numFmtId="0" fontId="56" fillId="2" borderId="0" xfId="0" applyFont="1" applyFill="1" applyBorder="1" applyProtection="1">
      <protection locked="0"/>
    </xf>
    <xf numFmtId="0" fontId="1" fillId="0" borderId="6" xfId="0" applyFont="1" applyBorder="1"/>
    <xf numFmtId="0" fontId="2" fillId="0" borderId="0" xfId="0" applyFont="1" applyBorder="1" applyAlignment="1">
      <alignment horizontal="right"/>
    </xf>
    <xf numFmtId="0" fontId="1" fillId="0" borderId="0" xfId="0" applyFont="1" applyBorder="1" applyAlignment="1">
      <alignment horizontal="right"/>
    </xf>
    <xf numFmtId="0" fontId="1" fillId="0" borderId="8" xfId="0" applyFont="1" applyBorder="1"/>
    <xf numFmtId="0" fontId="2" fillId="2" borderId="112" xfId="0" applyFont="1" applyFill="1" applyBorder="1" applyAlignment="1" applyProtection="1">
      <protection hidden="1"/>
    </xf>
    <xf numFmtId="0" fontId="2" fillId="2" borderId="113" xfId="0" applyFont="1" applyFill="1" applyBorder="1" applyAlignment="1" applyProtection="1">
      <protection hidden="1"/>
    </xf>
    <xf numFmtId="0" fontId="1" fillId="2" borderId="113" xfId="0" applyFont="1" applyFill="1" applyBorder="1"/>
    <xf numFmtId="0" fontId="1" fillId="2" borderId="114" xfId="0" applyFont="1" applyFill="1" applyBorder="1" applyAlignment="1">
      <alignment horizontal="right"/>
    </xf>
    <xf numFmtId="0" fontId="2" fillId="2" borderId="115" xfId="0" applyFont="1" applyFill="1" applyBorder="1" applyAlignment="1" applyProtection="1">
      <protection hidden="1"/>
    </xf>
    <xf numFmtId="0" fontId="2" fillId="2" borderId="117" xfId="0" applyFont="1" applyFill="1" applyBorder="1" applyAlignment="1" applyProtection="1">
      <protection hidden="1"/>
    </xf>
    <xf numFmtId="0" fontId="2" fillId="2" borderId="118" xfId="0" applyFont="1" applyFill="1" applyBorder="1" applyAlignment="1" applyProtection="1">
      <protection hidden="1"/>
    </xf>
    <xf numFmtId="0" fontId="1" fillId="2" borderId="118" xfId="0" applyFont="1" applyFill="1" applyBorder="1"/>
    <xf numFmtId="49" fontId="1" fillId="13" borderId="120" xfId="0" applyNumberFormat="1" applyFont="1" applyFill="1" applyBorder="1" applyProtection="1">
      <protection locked="0"/>
    </xf>
    <xf numFmtId="0" fontId="1" fillId="0" borderId="0" xfId="0" applyFont="1" applyAlignment="1">
      <alignment horizontal="left" vertical="center"/>
    </xf>
    <xf numFmtId="0" fontId="34" fillId="14" borderId="0" xfId="0" applyFont="1" applyFill="1"/>
    <xf numFmtId="0" fontId="34" fillId="0" borderId="0" xfId="0" applyFont="1"/>
    <xf numFmtId="0" fontId="1" fillId="0" borderId="10" xfId="0" applyFont="1" applyBorder="1" applyAlignment="1">
      <alignment vertical="center"/>
    </xf>
    <xf numFmtId="0" fontId="1" fillId="0" borderId="0" xfId="0" applyFont="1" applyBorder="1" applyAlignment="1" applyProtection="1">
      <alignment horizontal="left"/>
      <protection hidden="1"/>
    </xf>
    <xf numFmtId="0" fontId="30" fillId="0" borderId="5" xfId="0" applyFont="1" applyBorder="1" applyAlignment="1" applyProtection="1">
      <alignment horizontal="left" wrapText="1"/>
      <protection hidden="1"/>
    </xf>
    <xf numFmtId="0" fontId="27" fillId="0" borderId="0" xfId="0" applyFont="1" applyBorder="1" applyAlignment="1" applyProtection="1">
      <alignment horizontal="right" vertical="center" wrapText="1"/>
      <protection hidden="1"/>
    </xf>
    <xf numFmtId="0" fontId="19" fillId="0" borderId="0" xfId="0" applyNumberFormat="1" applyFont="1" applyBorder="1" applyAlignment="1" applyProtection="1">
      <alignment wrapText="1"/>
      <protection hidden="1"/>
    </xf>
    <xf numFmtId="0" fontId="59" fillId="13" borderId="1" xfId="0" applyFont="1" applyFill="1" applyBorder="1" applyAlignment="1" applyProtection="1">
      <alignment horizontal="right"/>
      <protection locked="0"/>
    </xf>
    <xf numFmtId="0" fontId="17" fillId="0" borderId="0" xfId="0" applyFont="1" applyBorder="1" applyProtection="1">
      <protection hidden="1"/>
    </xf>
    <xf numFmtId="0" fontId="4" fillId="0" borderId="0" xfId="0" applyFont="1" applyBorder="1" applyAlignment="1" applyProtection="1">
      <alignment wrapText="1"/>
      <protection hidden="1"/>
    </xf>
    <xf numFmtId="0" fontId="2" fillId="0" borderId="6" xfId="0" applyFont="1" applyBorder="1" applyAlignment="1" applyProtection="1">
      <alignment horizontal="left"/>
      <protection hidden="1"/>
    </xf>
    <xf numFmtId="0" fontId="1" fillId="0" borderId="14" xfId="0" applyFont="1" applyBorder="1" applyProtection="1">
      <protection hidden="1"/>
    </xf>
    <xf numFmtId="0" fontId="0" fillId="0" borderId="14" xfId="0" applyBorder="1" applyProtection="1">
      <protection hidden="1"/>
    </xf>
    <xf numFmtId="0" fontId="35" fillId="0" borderId="20" xfId="0" applyFont="1" applyBorder="1" applyProtection="1">
      <protection locked="0"/>
    </xf>
    <xf numFmtId="0" fontId="27" fillId="0" borderId="21" xfId="0" applyFont="1" applyBorder="1" applyProtection="1">
      <protection locked="0"/>
    </xf>
    <xf numFmtId="0" fontId="27" fillId="2" borderId="0" xfId="0" applyFont="1" applyFill="1" applyAlignment="1">
      <alignment horizontal="left" wrapText="1"/>
    </xf>
    <xf numFmtId="0" fontId="17" fillId="0" borderId="8" xfId="0" applyFont="1" applyBorder="1" applyProtection="1">
      <protection hidden="1"/>
    </xf>
    <xf numFmtId="0" fontId="28" fillId="0" borderId="8" xfId="0" applyFont="1" applyBorder="1" applyProtection="1">
      <protection hidden="1"/>
    </xf>
    <xf numFmtId="0" fontId="29" fillId="0" borderId="8" xfId="0" applyFont="1" applyBorder="1" applyProtection="1">
      <protection hidden="1"/>
    </xf>
    <xf numFmtId="0" fontId="29" fillId="0" borderId="8" xfId="0" applyFont="1" applyBorder="1" applyAlignment="1" applyProtection="1">
      <alignment horizontal="left"/>
      <protection hidden="1"/>
    </xf>
    <xf numFmtId="0" fontId="4" fillId="0" borderId="8" xfId="0" applyFont="1" applyBorder="1" applyAlignment="1" applyProtection="1">
      <alignment wrapText="1"/>
      <protection hidden="1"/>
    </xf>
    <xf numFmtId="0" fontId="30" fillId="0" borderId="0" xfId="0" applyFont="1" applyBorder="1" applyAlignment="1" applyProtection="1">
      <alignment horizontal="left" wrapText="1"/>
      <protection hidden="1"/>
    </xf>
    <xf numFmtId="0" fontId="38" fillId="0" borderId="0" xfId="0" applyNumberFormat="1" applyFont="1" applyBorder="1" applyAlignment="1" applyProtection="1">
      <alignment horizontal="center" vertical="center" wrapText="1"/>
      <protection hidden="1"/>
    </xf>
    <xf numFmtId="0" fontId="30" fillId="0" borderId="5" xfId="0" applyFont="1" applyBorder="1" applyAlignment="1" applyProtection="1">
      <alignment horizontal="left"/>
      <protection hidden="1"/>
    </xf>
    <xf numFmtId="0" fontId="1" fillId="0" borderId="120" xfId="0" applyFont="1" applyBorder="1" applyAlignment="1" applyProtection="1">
      <alignment vertical="center"/>
      <protection locked="0"/>
    </xf>
    <xf numFmtId="0" fontId="1" fillId="0" borderId="0" xfId="0" applyFont="1" applyAlignment="1" applyProtection="1">
      <alignment horizontal="center"/>
    </xf>
    <xf numFmtId="0" fontId="59" fillId="13" borderId="0" xfId="0" applyFont="1" applyFill="1" applyBorder="1" applyProtection="1">
      <protection locked="0"/>
    </xf>
    <xf numFmtId="0" fontId="55" fillId="0" borderId="0" xfId="0" applyFont="1" applyProtection="1">
      <protection hidden="1"/>
    </xf>
    <xf numFmtId="0" fontId="55" fillId="2" borderId="118" xfId="0" applyFont="1" applyFill="1" applyBorder="1"/>
    <xf numFmtId="0" fontId="55" fillId="2" borderId="119" xfId="0" applyFont="1" applyFill="1" applyBorder="1"/>
    <xf numFmtId="0" fontId="55" fillId="0" borderId="0" xfId="0" applyFont="1" applyBorder="1"/>
    <xf numFmtId="0" fontId="11" fillId="2" borderId="0" xfId="0" applyFont="1" applyFill="1" applyBorder="1"/>
    <xf numFmtId="0" fontId="11" fillId="2" borderId="116" xfId="0" applyFont="1" applyFill="1" applyBorder="1"/>
    <xf numFmtId="44" fontId="2" fillId="2" borderId="2" xfId="1" applyNumberFormat="1" applyFont="1" applyFill="1" applyBorder="1" applyAlignment="1" applyProtection="1">
      <alignment vertical="center"/>
      <protection locked="0"/>
    </xf>
    <xf numFmtId="0" fontId="27" fillId="0" borderId="0" xfId="0" applyFont="1" applyFill="1" applyAlignment="1">
      <alignment horizontal="left" wrapText="1"/>
    </xf>
    <xf numFmtId="0" fontId="13" fillId="15" borderId="0" xfId="0" applyFont="1" applyFill="1" applyBorder="1" applyAlignment="1" applyProtection="1">
      <alignment horizontal="right"/>
    </xf>
    <xf numFmtId="0" fontId="14" fillId="15" borderId="0" xfId="0" applyFont="1" applyFill="1" applyBorder="1" applyAlignment="1" applyProtection="1">
      <alignment horizontal="left"/>
    </xf>
    <xf numFmtId="0" fontId="12" fillId="15" borderId="0" xfId="0" applyFont="1" applyFill="1" applyProtection="1"/>
    <xf numFmtId="0" fontId="17" fillId="15" borderId="0" xfId="0" applyFont="1" applyFill="1" applyProtection="1"/>
    <xf numFmtId="40" fontId="10" fillId="15" borderId="0" xfId="0" applyNumberFormat="1" applyFont="1" applyFill="1" applyBorder="1" applyAlignment="1" applyProtection="1"/>
    <xf numFmtId="44" fontId="10" fillId="15" borderId="0" xfId="1" applyFont="1" applyFill="1" applyBorder="1" applyAlignment="1" applyProtection="1">
      <alignment horizontal="left"/>
    </xf>
    <xf numFmtId="0" fontId="13" fillId="15" borderId="0" xfId="0" applyFont="1" applyFill="1" applyBorder="1" applyAlignment="1" applyProtection="1">
      <alignment horizontal="center"/>
    </xf>
    <xf numFmtId="44" fontId="10" fillId="15" borderId="0" xfId="1" applyFont="1" applyFill="1" applyBorder="1" applyAlignment="1" applyProtection="1">
      <alignment horizontal="center"/>
    </xf>
    <xf numFmtId="0" fontId="12" fillId="15" borderId="0" xfId="0" applyFont="1" applyFill="1" applyBorder="1" applyAlignment="1" applyProtection="1"/>
    <xf numFmtId="0" fontId="27" fillId="0" borderId="0" xfId="0" applyFont="1" applyFill="1" applyBorder="1" applyAlignment="1">
      <alignment horizontal="left" wrapText="1"/>
    </xf>
    <xf numFmtId="0" fontId="1" fillId="0" borderId="123" xfId="0" applyFont="1" applyBorder="1" applyAlignment="1" applyProtection="1">
      <alignment vertical="center"/>
      <protection locked="0"/>
    </xf>
    <xf numFmtId="0" fontId="10" fillId="15" borderId="0" xfId="0" applyFont="1" applyFill="1" applyBorder="1" applyAlignment="1" applyProtection="1">
      <alignment horizontal="center"/>
    </xf>
    <xf numFmtId="0" fontId="10" fillId="15" borderId="0" xfId="0" applyFont="1" applyFill="1" applyAlignment="1" applyProtection="1">
      <alignment horizontal="center" wrapText="1"/>
    </xf>
    <xf numFmtId="0" fontId="34" fillId="2" borderId="122" xfId="0" applyFont="1" applyFill="1" applyBorder="1" applyAlignment="1" applyProtection="1">
      <alignment horizontal="left" wrapText="1"/>
      <protection locked="0"/>
    </xf>
    <xf numFmtId="0" fontId="1" fillId="0" borderId="136" xfId="0" applyFont="1" applyBorder="1" applyProtection="1">
      <protection hidden="1"/>
    </xf>
    <xf numFmtId="0" fontId="0" fillId="0" borderId="136" xfId="0" applyBorder="1" applyProtection="1">
      <protection hidden="1"/>
    </xf>
    <xf numFmtId="0" fontId="17" fillId="2" borderId="0" xfId="0" applyFont="1" applyFill="1" applyBorder="1" applyAlignment="1" applyProtection="1">
      <alignment horizontal="center"/>
    </xf>
    <xf numFmtId="0" fontId="34" fillId="2" borderId="121" xfId="0" applyFont="1" applyFill="1" applyBorder="1" applyAlignment="1" applyProtection="1">
      <alignment horizontal="left" vertical="center" wrapText="1"/>
      <protection locked="0"/>
    </xf>
    <xf numFmtId="0" fontId="13" fillId="0" borderId="0" xfId="0" applyFont="1" applyBorder="1" applyAlignment="1" applyProtection="1"/>
    <xf numFmtId="0" fontId="13" fillId="4" borderId="0" xfId="0" applyFont="1" applyFill="1" applyBorder="1" applyAlignment="1" applyProtection="1">
      <alignment wrapText="1"/>
    </xf>
    <xf numFmtId="0" fontId="34" fillId="0" borderId="0" xfId="0" applyFont="1" applyFill="1" applyBorder="1" applyAlignment="1" applyProtection="1">
      <alignment horizontal="left" wrapText="1"/>
      <protection locked="0"/>
    </xf>
    <xf numFmtId="0" fontId="18" fillId="0" borderId="0" xfId="0" applyFont="1" applyAlignment="1" applyProtection="1">
      <alignment horizontal="left" vertical="center"/>
      <protection locked="0" hidden="1"/>
    </xf>
    <xf numFmtId="0" fontId="31" fillId="0" borderId="0" xfId="0" applyFont="1" applyProtection="1">
      <protection locked="0" hidden="1"/>
    </xf>
    <xf numFmtId="0" fontId="0" fillId="0" borderId="0" xfId="0" applyProtection="1">
      <protection locked="0" hidden="1"/>
    </xf>
    <xf numFmtId="0" fontId="0" fillId="0" borderId="0" xfId="0" quotePrefix="1" applyProtection="1">
      <protection locked="0" hidden="1"/>
    </xf>
    <xf numFmtId="0" fontId="8" fillId="0" borderId="0" xfId="0" applyFont="1" applyAlignment="1" applyProtection="1">
      <alignment horizontal="center" vertical="top" wrapText="1"/>
      <protection locked="0" hidden="1"/>
    </xf>
    <xf numFmtId="0" fontId="48" fillId="0" borderId="0" xfId="0" applyFont="1" applyProtection="1">
      <protection locked="0" hidden="1"/>
    </xf>
    <xf numFmtId="0" fontId="33" fillId="0" borderId="0" xfId="0" applyFont="1" applyProtection="1">
      <protection locked="0" hidden="1"/>
    </xf>
    <xf numFmtId="0" fontId="8" fillId="0" borderId="0" xfId="0" applyFont="1" applyBorder="1" applyProtection="1">
      <protection locked="0" hidden="1"/>
    </xf>
    <xf numFmtId="44" fontId="2" fillId="3" borderId="2" xfId="1" applyFont="1" applyFill="1" applyBorder="1" applyAlignment="1" applyProtection="1">
      <alignment vertical="center"/>
      <protection locked="0" hidden="1"/>
    </xf>
    <xf numFmtId="0" fontId="2" fillId="0" borderId="4" xfId="0" applyFont="1" applyBorder="1" applyAlignment="1" applyProtection="1">
      <alignment horizontal="right" vertical="center" wrapText="1"/>
      <protection locked="0" hidden="1"/>
    </xf>
    <xf numFmtId="44" fontId="2" fillId="3" borderId="0" xfId="1" applyFont="1" applyFill="1" applyAlignment="1" applyProtection="1">
      <alignment vertical="center"/>
      <protection locked="0" hidden="1"/>
    </xf>
    <xf numFmtId="0" fontId="32" fillId="0" borderId="0" xfId="0" applyFont="1" applyAlignment="1" applyProtection="1">
      <alignment vertical="center"/>
      <protection locked="0" hidden="1"/>
    </xf>
    <xf numFmtId="44" fontId="1" fillId="2" borderId="0" xfId="1" applyNumberFormat="1" applyFont="1" applyFill="1" applyBorder="1" applyAlignment="1" applyProtection="1">
      <alignment vertical="center"/>
      <protection locked="0"/>
    </xf>
    <xf numFmtId="0" fontId="1" fillId="0" borderId="102" xfId="0" applyFont="1" applyBorder="1" applyAlignment="1">
      <alignment vertical="center"/>
    </xf>
    <xf numFmtId="49" fontId="1" fillId="0" borderId="14" xfId="0" applyNumberFormat="1" applyFont="1" applyBorder="1" applyAlignment="1" applyProtection="1">
      <alignment vertical="center"/>
      <protection locked="0"/>
    </xf>
    <xf numFmtId="49" fontId="1" fillId="0" borderId="137" xfId="0" applyNumberFormat="1" applyFont="1" applyBorder="1" applyAlignment="1" applyProtection="1">
      <alignment vertical="center"/>
      <protection locked="0"/>
    </xf>
    <xf numFmtId="0" fontId="24" fillId="4" borderId="24" xfId="0" applyNumberFormat="1" applyFont="1" applyFill="1" applyBorder="1" applyAlignment="1" applyProtection="1">
      <alignment horizontal="left"/>
    </xf>
    <xf numFmtId="49" fontId="12" fillId="6" borderId="0" xfId="0" applyNumberFormat="1" applyFont="1" applyFill="1" applyProtection="1"/>
    <xf numFmtId="49" fontId="10" fillId="6" borderId="0" xfId="0" applyNumberFormat="1" applyFont="1" applyFill="1" applyProtection="1"/>
    <xf numFmtId="49" fontId="17" fillId="6" borderId="0" xfId="0" applyNumberFormat="1" applyFont="1" applyFill="1" applyProtection="1"/>
    <xf numFmtId="49" fontId="12" fillId="14" borderId="0" xfId="0" applyNumberFormat="1" applyFont="1" applyFill="1" applyProtection="1"/>
    <xf numFmtId="0" fontId="34" fillId="0" borderId="15" xfId="0" applyNumberFormat="1" applyFont="1" applyBorder="1" applyAlignment="1" applyProtection="1">
      <alignment horizontal="left" shrinkToFit="1"/>
      <protection hidden="1"/>
    </xf>
    <xf numFmtId="0" fontId="32" fillId="0" borderId="0" xfId="0" applyFont="1" applyAlignment="1" applyProtection="1">
      <alignment vertical="center"/>
      <protection hidden="1"/>
    </xf>
    <xf numFmtId="0" fontId="32" fillId="0" borderId="0" xfId="0" applyFont="1" applyAlignment="1" applyProtection="1">
      <alignment vertical="center"/>
    </xf>
    <xf numFmtId="0" fontId="32" fillId="0" borderId="0" xfId="0" applyFont="1" applyAlignment="1">
      <alignment vertical="center"/>
    </xf>
    <xf numFmtId="0" fontId="61" fillId="0" borderId="0" xfId="0" applyFont="1" applyAlignment="1" applyProtection="1">
      <alignment vertical="center"/>
      <protection hidden="1"/>
    </xf>
    <xf numFmtId="0" fontId="12" fillId="7" borderId="0" xfId="0" applyFont="1" applyFill="1" applyBorder="1" applyAlignment="1" applyProtection="1">
      <alignment horizontal="center" vertical="center" wrapText="1"/>
      <protection hidden="1"/>
    </xf>
    <xf numFmtId="6" fontId="12" fillId="7" borderId="25" xfId="0" applyNumberFormat="1" applyFont="1" applyFill="1" applyBorder="1" applyAlignment="1" applyProtection="1">
      <alignment horizontal="center" vertical="center" wrapText="1"/>
      <protection hidden="1"/>
    </xf>
    <xf numFmtId="0" fontId="12" fillId="7" borderId="35" xfId="0" applyFont="1" applyFill="1" applyBorder="1" applyAlignment="1" applyProtection="1">
      <alignment horizontal="center" wrapText="1"/>
      <protection hidden="1"/>
    </xf>
    <xf numFmtId="0" fontId="12" fillId="7" borderId="37" xfId="0" applyFont="1" applyFill="1" applyBorder="1" applyAlignment="1" applyProtection="1">
      <alignment horizontal="center"/>
      <protection hidden="1"/>
    </xf>
    <xf numFmtId="0" fontId="17" fillId="7" borderId="46" xfId="0" applyFont="1" applyFill="1" applyBorder="1" applyAlignment="1" applyProtection="1">
      <alignment vertical="center" wrapText="1"/>
      <protection hidden="1"/>
    </xf>
    <xf numFmtId="0" fontId="12" fillId="7" borderId="47" xfId="0" applyFont="1" applyFill="1" applyBorder="1" applyAlignment="1" applyProtection="1">
      <alignment horizontal="center"/>
      <protection hidden="1"/>
    </xf>
    <xf numFmtId="0" fontId="17" fillId="7" borderId="141" xfId="0" applyFont="1" applyFill="1" applyBorder="1" applyAlignment="1" applyProtection="1">
      <alignment vertical="center" wrapText="1"/>
      <protection hidden="1"/>
    </xf>
    <xf numFmtId="6" fontId="12" fillId="7" borderId="142" xfId="0" applyNumberFormat="1" applyFont="1" applyFill="1" applyBorder="1" applyAlignment="1" applyProtection="1">
      <alignment horizontal="center" vertical="center" wrapText="1"/>
      <protection hidden="1"/>
    </xf>
    <xf numFmtId="0" fontId="12" fillId="7" borderId="143" xfId="0" applyFont="1" applyFill="1" applyBorder="1" applyAlignment="1" applyProtection="1">
      <alignment horizontal="center"/>
      <protection hidden="1"/>
    </xf>
    <xf numFmtId="49" fontId="1" fillId="0" borderId="12" xfId="0" applyNumberFormat="1" applyFont="1" applyBorder="1" applyAlignment="1" applyProtection="1">
      <alignment vertical="center" wrapText="1"/>
      <protection locked="0"/>
    </xf>
    <xf numFmtId="49" fontId="1" fillId="0" borderId="9" xfId="0" applyNumberFormat="1" applyFont="1" applyBorder="1" applyAlignment="1" applyProtection="1">
      <alignment vertical="center" wrapText="1"/>
      <protection locked="0"/>
    </xf>
    <xf numFmtId="49" fontId="45" fillId="0" borderId="12" xfId="0" applyNumberFormat="1" applyFont="1" applyBorder="1" applyAlignment="1" applyProtection="1">
      <alignment vertical="center" wrapText="1"/>
      <protection locked="0"/>
    </xf>
    <xf numFmtId="49" fontId="45" fillId="0" borderId="9" xfId="0" applyNumberFormat="1" applyFont="1" applyBorder="1" applyAlignment="1" applyProtection="1">
      <alignment vertical="center" wrapText="1"/>
      <protection locked="0"/>
    </xf>
    <xf numFmtId="0" fontId="27" fillId="0" borderId="0" xfId="0" applyFont="1" applyAlignment="1" applyProtection="1">
      <alignment horizontal="right" vertical="center"/>
      <protection hidden="1"/>
    </xf>
    <xf numFmtId="0" fontId="0" fillId="0" borderId="0" xfId="0" applyAlignment="1" applyProtection="1">
      <alignment horizontal="right"/>
      <protection hidden="1"/>
    </xf>
    <xf numFmtId="0" fontId="19" fillId="0" borderId="0" xfId="0" applyFont="1" applyBorder="1" applyAlignment="1" applyProtection="1">
      <alignment horizontal="right" wrapText="1"/>
      <protection hidden="1"/>
    </xf>
    <xf numFmtId="0" fontId="27" fillId="0" borderId="11" xfId="0" applyNumberFormat="1" applyFont="1" applyBorder="1" applyAlignment="1" applyProtection="1">
      <alignment shrinkToFit="1"/>
      <protection hidden="1"/>
    </xf>
    <xf numFmtId="0" fontId="0" fillId="16" borderId="0" xfId="0" applyFill="1" applyProtection="1">
      <protection locked="0"/>
    </xf>
    <xf numFmtId="0" fontId="62" fillId="16" borderId="0" xfId="0" applyFont="1" applyFill="1" applyAlignment="1" applyProtection="1">
      <alignment horizontal="right"/>
      <protection locked="0"/>
    </xf>
    <xf numFmtId="0" fontId="0" fillId="16" borderId="0" xfId="0" applyFill="1" applyAlignment="1" applyProtection="1">
      <alignment horizontal="right"/>
      <protection locked="0"/>
    </xf>
    <xf numFmtId="0" fontId="64" fillId="2" borderId="0" xfId="0" applyFont="1" applyFill="1" applyAlignment="1">
      <alignment horizontal="left"/>
    </xf>
    <xf numFmtId="0" fontId="64" fillId="2" borderId="0" xfId="0" applyFont="1" applyFill="1"/>
    <xf numFmtId="0" fontId="1" fillId="0" borderId="155" xfId="0" applyFont="1" applyBorder="1" applyAlignment="1" applyProtection="1">
      <alignment vertical="center"/>
      <protection hidden="1"/>
    </xf>
    <xf numFmtId="0" fontId="1" fillId="0" borderId="156" xfId="0" applyFont="1" applyBorder="1" applyAlignment="1" applyProtection="1">
      <alignment vertical="center"/>
      <protection hidden="1"/>
    </xf>
    <xf numFmtId="0" fontId="1" fillId="0" borderId="10" xfId="0" applyFont="1" applyBorder="1" applyAlignment="1" applyProtection="1">
      <alignment vertical="center"/>
      <protection hidden="1"/>
    </xf>
    <xf numFmtId="0" fontId="2" fillId="0" borderId="0" xfId="0" applyFont="1" applyBorder="1" applyAlignment="1" applyProtection="1">
      <alignment horizontal="right" vertical="center"/>
      <protection hidden="1"/>
    </xf>
    <xf numFmtId="0" fontId="1" fillId="0" borderId="154" xfId="0" applyFont="1" applyBorder="1" applyAlignment="1" applyProtection="1">
      <alignment vertical="center"/>
      <protection hidden="1"/>
    </xf>
    <xf numFmtId="49" fontId="1" fillId="0" borderId="0" xfId="0" applyNumberFormat="1" applyFont="1" applyBorder="1" applyAlignment="1" applyProtection="1">
      <alignment vertical="center"/>
      <protection hidden="1"/>
    </xf>
    <xf numFmtId="0" fontId="2" fillId="0" borderId="11" xfId="0" applyNumberFormat="1" applyFont="1" applyBorder="1" applyAlignment="1" applyProtection="1">
      <protection hidden="1"/>
    </xf>
    <xf numFmtId="0" fontId="22" fillId="0" borderId="0" xfId="0" applyFont="1" applyBorder="1" applyAlignment="1" applyProtection="1">
      <alignment horizontal="left"/>
      <protection hidden="1"/>
    </xf>
    <xf numFmtId="0" fontId="19" fillId="0" borderId="0" xfId="0" applyFont="1" applyBorder="1" applyProtection="1">
      <protection hidden="1"/>
    </xf>
    <xf numFmtId="0" fontId="22" fillId="0" borderId="8" xfId="0" applyFont="1" applyBorder="1" applyAlignment="1" applyProtection="1">
      <alignment horizontal="left"/>
      <protection hidden="1"/>
    </xf>
    <xf numFmtId="0" fontId="19" fillId="0" borderId="8" xfId="0" applyFont="1" applyBorder="1" applyProtection="1">
      <protection hidden="1"/>
    </xf>
    <xf numFmtId="0" fontId="4" fillId="0" borderId="8" xfId="0" applyFont="1" applyBorder="1" applyAlignment="1" applyProtection="1">
      <alignment horizontal="center" vertical="center" wrapText="1"/>
      <protection hidden="1"/>
    </xf>
    <xf numFmtId="0" fontId="22" fillId="0" borderId="16" xfId="0" applyFont="1" applyBorder="1" applyAlignment="1" applyProtection="1">
      <alignment horizontal="left"/>
      <protection hidden="1"/>
    </xf>
    <xf numFmtId="0" fontId="22" fillId="0" borderId="83" xfId="0" applyFont="1" applyBorder="1" applyAlignment="1" applyProtection="1">
      <alignment horizontal="left"/>
      <protection hidden="1"/>
    </xf>
    <xf numFmtId="0" fontId="22" fillId="0" borderId="83" xfId="0" applyFont="1" applyBorder="1" applyAlignment="1" applyProtection="1">
      <alignment horizontal="center" wrapText="1"/>
      <protection hidden="1"/>
    </xf>
    <xf numFmtId="0" fontId="0" fillId="0" borderId="0" xfId="0" applyAlignment="1" applyProtection="1">
      <alignment horizontal="left"/>
      <protection hidden="1"/>
    </xf>
    <xf numFmtId="0" fontId="10" fillId="17" borderId="22" xfId="0" applyNumberFormat="1" applyFont="1" applyFill="1" applyBorder="1" applyAlignment="1" applyProtection="1">
      <alignment horizontal="left"/>
    </xf>
    <xf numFmtId="0" fontId="10" fillId="17" borderId="23" xfId="0" applyNumberFormat="1" applyFont="1" applyFill="1" applyBorder="1" applyAlignment="1" applyProtection="1">
      <alignment horizontal="left" wrapText="1"/>
    </xf>
    <xf numFmtId="0" fontId="10" fillId="17" borderId="23" xfId="0" applyNumberFormat="1" applyFont="1" applyFill="1" applyBorder="1" applyAlignment="1" applyProtection="1">
      <alignment horizontal="left"/>
    </xf>
    <xf numFmtId="2" fontId="2" fillId="11" borderId="0" xfId="1" applyNumberFormat="1" applyFont="1" applyFill="1" applyAlignment="1" applyProtection="1">
      <alignment vertical="center"/>
    </xf>
    <xf numFmtId="40" fontId="12" fillId="4" borderId="0" xfId="0" applyNumberFormat="1" applyFont="1" applyFill="1" applyProtection="1"/>
    <xf numFmtId="40" fontId="32" fillId="0" borderId="2" xfId="0" applyNumberFormat="1" applyFont="1" applyBorder="1" applyAlignment="1" applyProtection="1">
      <alignment vertical="center"/>
      <protection hidden="1"/>
    </xf>
    <xf numFmtId="0" fontId="34" fillId="18" borderId="121" xfId="0" applyFont="1" applyFill="1" applyBorder="1" applyAlignment="1" applyProtection="1">
      <alignment horizontal="left" wrapText="1"/>
      <protection hidden="1"/>
    </xf>
    <xf numFmtId="0" fontId="1" fillId="0" borderId="15" xfId="0" applyFont="1" applyBorder="1" applyProtection="1">
      <protection hidden="1"/>
    </xf>
    <xf numFmtId="0" fontId="0" fillId="0" borderId="15" xfId="0" applyBorder="1" applyProtection="1">
      <protection hidden="1"/>
    </xf>
    <xf numFmtId="0" fontId="1" fillId="0" borderId="18" xfId="0" applyFont="1" applyBorder="1" applyProtection="1">
      <protection hidden="1"/>
    </xf>
    <xf numFmtId="0" fontId="0" fillId="0" borderId="18" xfId="0" applyBorder="1" applyProtection="1">
      <protection hidden="1"/>
    </xf>
    <xf numFmtId="0" fontId="1" fillId="0" borderId="157" xfId="0" applyFont="1" applyBorder="1" applyProtection="1">
      <protection hidden="1"/>
    </xf>
    <xf numFmtId="0" fontId="0" fillId="0" borderId="157" xfId="0" applyBorder="1" applyProtection="1">
      <protection hidden="1"/>
    </xf>
    <xf numFmtId="0" fontId="2" fillId="0" borderId="0" xfId="0" applyFont="1" applyAlignment="1" applyProtection="1">
      <alignment horizontal="right" vertical="center" wrapText="1"/>
      <protection hidden="1"/>
    </xf>
    <xf numFmtId="8" fontId="10" fillId="5" borderId="23" xfId="0" applyNumberFormat="1" applyFont="1" applyFill="1" applyBorder="1" applyAlignment="1" applyProtection="1"/>
    <xf numFmtId="0" fontId="32" fillId="3" borderId="0" xfId="0" applyFont="1" applyFill="1" applyAlignment="1" applyProtection="1">
      <alignment vertical="center"/>
      <protection hidden="1"/>
    </xf>
    <xf numFmtId="167" fontId="32" fillId="3" borderId="0" xfId="1" applyNumberFormat="1" applyFont="1" applyFill="1" applyAlignment="1" applyProtection="1">
      <alignment vertical="center"/>
      <protection hidden="1"/>
    </xf>
    <xf numFmtId="0" fontId="32" fillId="3" borderId="0" xfId="0" applyFont="1" applyFill="1" applyAlignment="1">
      <alignment vertical="center"/>
    </xf>
    <xf numFmtId="49" fontId="32" fillId="3" borderId="0" xfId="0" applyNumberFormat="1" applyFont="1" applyFill="1" applyAlignment="1">
      <alignment vertical="center"/>
    </xf>
    <xf numFmtId="0" fontId="68" fillId="3" borderId="0" xfId="0" applyFont="1" applyFill="1" applyAlignment="1" applyProtection="1">
      <alignment vertical="center"/>
      <protection hidden="1"/>
    </xf>
    <xf numFmtId="0" fontId="52" fillId="0" borderId="0" xfId="0" applyFont="1" applyAlignment="1">
      <alignment horizontal="center" vertical="center"/>
    </xf>
    <xf numFmtId="0" fontId="53" fillId="0" borderId="0" xfId="0" applyFont="1" applyAlignment="1">
      <alignment horizontal="center" vertical="center"/>
    </xf>
    <xf numFmtId="0" fontId="49" fillId="0" borderId="0" xfId="0" applyFont="1" applyAlignment="1">
      <alignment horizontal="left" vertical="center" wrapText="1"/>
    </xf>
    <xf numFmtId="0" fontId="1" fillId="0" borderId="0" xfId="0" applyFont="1" applyAlignment="1">
      <alignment horizontal="left" vertical="top" wrapText="1"/>
    </xf>
    <xf numFmtId="0" fontId="49" fillId="0" borderId="0" xfId="0" applyFont="1" applyAlignment="1">
      <alignment horizontal="left" vertical="top" wrapText="1"/>
    </xf>
    <xf numFmtId="0" fontId="1" fillId="13" borderId="78" xfId="0" applyFont="1" applyFill="1" applyBorder="1" applyAlignment="1" applyProtection="1">
      <alignment horizontal="left"/>
      <protection locked="0"/>
    </xf>
    <xf numFmtId="0" fontId="1" fillId="13" borderId="1" xfId="0" applyFont="1" applyFill="1" applyBorder="1" applyAlignment="1" applyProtection="1">
      <alignment horizontal="left"/>
      <protection locked="0"/>
    </xf>
    <xf numFmtId="14" fontId="1" fillId="13" borderId="1" xfId="0" applyNumberFormat="1" applyFont="1" applyFill="1" applyBorder="1" applyAlignment="1" applyProtection="1">
      <alignment horizontal="left"/>
      <protection locked="0"/>
    </xf>
    <xf numFmtId="0" fontId="1" fillId="13" borderId="7" xfId="0" applyFont="1" applyFill="1" applyBorder="1" applyAlignment="1" applyProtection="1">
      <alignment horizontal="left"/>
      <protection locked="0"/>
    </xf>
    <xf numFmtId="0" fontId="1" fillId="13" borderId="5" xfId="0" applyFont="1" applyFill="1" applyBorder="1" applyAlignment="1" applyProtection="1">
      <alignment horizontal="left"/>
      <protection locked="0"/>
    </xf>
    <xf numFmtId="0" fontId="1" fillId="13" borderId="79" xfId="0" applyFont="1" applyFill="1" applyBorder="1" applyAlignment="1" applyProtection="1">
      <alignment horizontal="left"/>
      <protection locked="0"/>
    </xf>
    <xf numFmtId="0" fontId="2" fillId="0" borderId="6" xfId="0" applyFont="1" applyBorder="1" applyAlignment="1" applyProtection="1">
      <alignment horizontal="center"/>
      <protection hidden="1"/>
    </xf>
    <xf numFmtId="0" fontId="1" fillId="0" borderId="6" xfId="0" applyFont="1" applyBorder="1" applyAlignment="1" applyProtection="1">
      <alignment horizontal="center"/>
      <protection hidden="1"/>
    </xf>
    <xf numFmtId="0" fontId="11" fillId="2" borderId="62" xfId="0" applyFont="1" applyFill="1" applyBorder="1" applyAlignment="1" applyProtection="1">
      <alignment horizontal="center"/>
      <protection locked="0"/>
    </xf>
    <xf numFmtId="0" fontId="11" fillId="2" borderId="111" xfId="0" applyFont="1" applyFill="1" applyBorder="1" applyAlignment="1" applyProtection="1">
      <alignment horizontal="center"/>
      <protection locked="0"/>
    </xf>
    <xf numFmtId="0" fontId="3" fillId="0" borderId="0" xfId="0" applyFont="1" applyAlignment="1" applyProtection="1">
      <alignment horizontal="center" vertical="center" wrapText="1"/>
    </xf>
    <xf numFmtId="0" fontId="1" fillId="13" borderId="80" xfId="0" applyFont="1" applyFill="1" applyBorder="1" applyAlignment="1" applyProtection="1">
      <alignment horizontal="left"/>
      <protection locked="0"/>
    </xf>
    <xf numFmtId="0" fontId="1" fillId="0" borderId="0" xfId="0" applyFont="1" applyAlignment="1" applyProtection="1">
      <alignment horizontal="center"/>
    </xf>
    <xf numFmtId="0" fontId="2" fillId="0" borderId="0" xfId="0" applyFont="1" applyBorder="1" applyAlignment="1" applyProtection="1">
      <alignment horizontal="center"/>
    </xf>
    <xf numFmtId="0" fontId="1" fillId="2" borderId="0" xfId="0" applyFont="1" applyFill="1" applyAlignment="1" applyProtection="1">
      <alignment horizontal="center" vertical="center" wrapText="1"/>
      <protection hidden="1"/>
    </xf>
    <xf numFmtId="0" fontId="40" fillId="0" borderId="0" xfId="0" applyFont="1" applyAlignment="1" applyProtection="1">
      <alignment horizontal="center" vertical="center"/>
      <protection hidden="1"/>
    </xf>
    <xf numFmtId="0" fontId="40" fillId="0" borderId="0" xfId="0" applyFont="1" applyAlignment="1" applyProtection="1">
      <alignment horizontal="center" vertical="center" wrapText="1"/>
      <protection hidden="1"/>
    </xf>
    <xf numFmtId="0" fontId="2" fillId="0" borderId="68" xfId="0" applyFont="1" applyBorder="1" applyAlignment="1" applyProtection="1">
      <alignment horizontal="left" vertical="center" wrapText="1"/>
      <protection locked="0" hidden="1"/>
    </xf>
    <xf numFmtId="0" fontId="2" fillId="0" borderId="0" xfId="0" applyFont="1" applyBorder="1" applyAlignment="1" applyProtection="1">
      <alignment horizontal="left" vertical="center" wrapText="1"/>
      <protection locked="0" hidden="1"/>
    </xf>
    <xf numFmtId="0" fontId="40" fillId="0" borderId="0" xfId="0" applyFont="1" applyAlignment="1" applyProtection="1">
      <alignment horizontal="left" vertical="center"/>
      <protection hidden="1"/>
    </xf>
    <xf numFmtId="0" fontId="47" fillId="2" borderId="30" xfId="0" applyFont="1" applyFill="1" applyBorder="1" applyAlignment="1" applyProtection="1">
      <alignment horizontal="center" vertical="center" wrapText="1"/>
      <protection hidden="1"/>
    </xf>
    <xf numFmtId="0" fontId="47" fillId="2" borderId="110" xfId="0" applyFont="1" applyFill="1" applyBorder="1" applyAlignment="1" applyProtection="1">
      <alignment horizontal="center" vertical="center" wrapText="1"/>
      <protection hidden="1"/>
    </xf>
    <xf numFmtId="0" fontId="47" fillId="2" borderId="60" xfId="0" applyFont="1" applyFill="1" applyBorder="1" applyAlignment="1" applyProtection="1">
      <alignment horizontal="center" vertical="center" wrapText="1"/>
      <protection hidden="1"/>
    </xf>
    <xf numFmtId="0" fontId="47" fillId="2" borderId="31" xfId="0" applyFont="1" applyFill="1" applyBorder="1" applyAlignment="1" applyProtection="1">
      <alignment horizontal="center" vertical="center" wrapText="1"/>
      <protection hidden="1"/>
    </xf>
    <xf numFmtId="0" fontId="47" fillId="2" borderId="0" xfId="0" applyFont="1" applyFill="1" applyBorder="1" applyAlignment="1" applyProtection="1">
      <alignment horizontal="center" vertical="center" wrapText="1"/>
      <protection hidden="1"/>
    </xf>
    <xf numFmtId="0" fontId="47" fillId="2" borderId="28" xfId="0" applyFont="1" applyFill="1" applyBorder="1" applyAlignment="1" applyProtection="1">
      <alignment horizontal="center" vertical="center" wrapText="1"/>
      <protection hidden="1"/>
    </xf>
    <xf numFmtId="0" fontId="47" fillId="2" borderId="32" xfId="0" applyFont="1" applyFill="1" applyBorder="1" applyAlignment="1" applyProtection="1">
      <alignment horizontal="center" vertical="center" wrapText="1"/>
      <protection hidden="1"/>
    </xf>
    <xf numFmtId="0" fontId="47" fillId="2" borderId="27" xfId="0" applyFont="1" applyFill="1" applyBorder="1" applyAlignment="1" applyProtection="1">
      <alignment horizontal="center" vertical="center" wrapText="1"/>
      <protection hidden="1"/>
    </xf>
    <xf numFmtId="0" fontId="47" fillId="2" borderId="61" xfId="0" applyFont="1" applyFill="1" applyBorder="1" applyAlignment="1" applyProtection="1">
      <alignment horizontal="center" vertical="center" wrapText="1"/>
      <protection hidden="1"/>
    </xf>
    <xf numFmtId="0" fontId="2" fillId="0" borderId="0" xfId="0" applyFont="1" applyAlignment="1" applyProtection="1">
      <alignment horizontal="right" vertical="center" wrapText="1"/>
      <protection hidden="1"/>
    </xf>
    <xf numFmtId="0" fontId="34" fillId="2" borderId="22" xfId="0" applyFont="1" applyFill="1" applyBorder="1" applyAlignment="1" applyProtection="1">
      <alignment horizontal="left" vertical="top" wrapText="1"/>
      <protection locked="0"/>
    </xf>
    <xf numFmtId="0" fontId="34" fillId="2" borderId="23" xfId="0" applyFont="1" applyFill="1" applyBorder="1" applyAlignment="1" applyProtection="1">
      <alignment horizontal="left" vertical="top" wrapText="1"/>
      <protection locked="0"/>
    </xf>
    <xf numFmtId="0" fontId="34" fillId="2" borderId="24" xfId="0" applyFont="1" applyFill="1" applyBorder="1" applyAlignment="1" applyProtection="1">
      <alignment horizontal="left" vertical="top" wrapText="1"/>
      <protection locked="0"/>
    </xf>
    <xf numFmtId="0" fontId="1" fillId="0" borderId="11" xfId="0" applyFont="1" applyBorder="1" applyAlignment="1" applyProtection="1">
      <alignment horizontal="left"/>
      <protection hidden="1"/>
    </xf>
    <xf numFmtId="0" fontId="4" fillId="0" borderId="16" xfId="0" applyFont="1" applyBorder="1" applyAlignment="1" applyProtection="1">
      <alignment horizontal="center" wrapText="1"/>
      <protection hidden="1"/>
    </xf>
    <xf numFmtId="44" fontId="34" fillId="2" borderId="3" xfId="1" applyFont="1" applyFill="1" applyBorder="1" applyAlignment="1" applyProtection="1">
      <alignment horizontal="left" shrinkToFit="1"/>
      <protection hidden="1"/>
    </xf>
    <xf numFmtId="0" fontId="17" fillId="2" borderId="132" xfId="0" applyNumberFormat="1" applyFont="1" applyFill="1" applyBorder="1" applyAlignment="1" applyProtection="1">
      <protection hidden="1"/>
    </xf>
    <xf numFmtId="0" fontId="17" fillId="2" borderId="130" xfId="0" applyNumberFormat="1" applyFont="1" applyFill="1" applyBorder="1" applyAlignment="1" applyProtection="1">
      <protection hidden="1"/>
    </xf>
    <xf numFmtId="0" fontId="17" fillId="2" borderId="133" xfId="0" applyNumberFormat="1" applyFont="1" applyFill="1" applyBorder="1" applyAlignment="1" applyProtection="1">
      <protection hidden="1"/>
    </xf>
    <xf numFmtId="44" fontId="27" fillId="3" borderId="4" xfId="1" applyFont="1" applyFill="1" applyBorder="1" applyAlignment="1" applyProtection="1">
      <alignment horizontal="left" shrinkToFit="1"/>
      <protection hidden="1"/>
    </xf>
    <xf numFmtId="8" fontId="27" fillId="3" borderId="59" xfId="1" applyNumberFormat="1" applyFont="1" applyFill="1" applyBorder="1" applyAlignment="1" applyProtection="1">
      <alignment horizontal="right" shrinkToFit="1"/>
      <protection hidden="1"/>
    </xf>
    <xf numFmtId="0" fontId="17" fillId="2" borderId="134" xfId="0" applyNumberFormat="1" applyFont="1" applyFill="1" applyBorder="1" applyAlignment="1" applyProtection="1">
      <protection hidden="1"/>
    </xf>
    <xf numFmtId="0" fontId="17" fillId="2" borderId="131" xfId="0" applyNumberFormat="1" applyFont="1" applyFill="1" applyBorder="1" applyAlignment="1" applyProtection="1">
      <protection hidden="1"/>
    </xf>
    <xf numFmtId="0" fontId="17" fillId="2" borderId="135" xfId="0" applyNumberFormat="1" applyFont="1" applyFill="1" applyBorder="1" applyAlignment="1" applyProtection="1">
      <protection hidden="1"/>
    </xf>
    <xf numFmtId="0" fontId="12" fillId="2" borderId="144" xfId="0" applyNumberFormat="1" applyFont="1" applyFill="1" applyBorder="1" applyAlignment="1" applyProtection="1">
      <alignment horizontal="left" vertical="top" wrapText="1" shrinkToFit="1"/>
      <protection hidden="1"/>
    </xf>
    <xf numFmtId="0" fontId="12" fillId="2" borderId="145" xfId="0" applyNumberFormat="1" applyFont="1" applyFill="1" applyBorder="1" applyAlignment="1" applyProtection="1">
      <alignment horizontal="left" vertical="top" wrapText="1" shrinkToFit="1"/>
      <protection hidden="1"/>
    </xf>
    <xf numFmtId="0" fontId="12" fillId="2" borderId="146" xfId="0" applyNumberFormat="1" applyFont="1" applyFill="1" applyBorder="1" applyAlignment="1" applyProtection="1">
      <alignment horizontal="left" vertical="top" wrapText="1" shrinkToFit="1"/>
      <protection hidden="1"/>
    </xf>
    <xf numFmtId="0" fontId="12" fillId="2" borderId="147" xfId="0" applyNumberFormat="1" applyFont="1" applyFill="1" applyBorder="1" applyAlignment="1" applyProtection="1">
      <alignment horizontal="left" vertical="top" wrapText="1" shrinkToFit="1"/>
      <protection hidden="1"/>
    </xf>
    <xf numFmtId="0" fontId="12" fillId="2" borderId="0" xfId="0" applyNumberFormat="1" applyFont="1" applyFill="1" applyBorder="1" applyAlignment="1" applyProtection="1">
      <alignment horizontal="left" vertical="top" wrapText="1" shrinkToFit="1"/>
      <protection hidden="1"/>
    </xf>
    <xf numFmtId="0" fontId="12" fillId="2" borderId="148" xfId="0" applyNumberFormat="1" applyFont="1" applyFill="1" applyBorder="1" applyAlignment="1" applyProtection="1">
      <alignment horizontal="left" vertical="top" wrapText="1" shrinkToFit="1"/>
      <protection hidden="1"/>
    </xf>
    <xf numFmtId="0" fontId="12" fillId="2" borderId="149" xfId="0" applyNumberFormat="1" applyFont="1" applyFill="1" applyBorder="1" applyAlignment="1" applyProtection="1">
      <alignment horizontal="left" vertical="top" wrapText="1" shrinkToFit="1"/>
      <protection hidden="1"/>
    </xf>
    <xf numFmtId="0" fontId="12" fillId="2" borderId="8" xfId="0" applyNumberFormat="1" applyFont="1" applyFill="1" applyBorder="1" applyAlignment="1" applyProtection="1">
      <alignment horizontal="left" vertical="top" wrapText="1" shrinkToFit="1"/>
      <protection hidden="1"/>
    </xf>
    <xf numFmtId="0" fontId="12" fillId="2" borderId="150" xfId="0" applyNumberFormat="1" applyFont="1" applyFill="1" applyBorder="1" applyAlignment="1" applyProtection="1">
      <alignment horizontal="left" vertical="top" wrapText="1" shrinkToFit="1"/>
      <protection hidden="1"/>
    </xf>
    <xf numFmtId="0" fontId="34" fillId="0" borderId="11" xfId="0" applyNumberFormat="1" applyFont="1" applyBorder="1" applyAlignment="1" applyProtection="1">
      <alignment shrinkToFit="1"/>
      <protection hidden="1"/>
    </xf>
    <xf numFmtId="0" fontId="1" fillId="0" borderId="11" xfId="0" applyFont="1" applyBorder="1" applyAlignment="1" applyProtection="1">
      <alignment horizontal="left" wrapText="1"/>
      <protection hidden="1"/>
    </xf>
    <xf numFmtId="0" fontId="1" fillId="0" borderId="11" xfId="0" applyFont="1" applyBorder="1" applyAlignment="1" applyProtection="1">
      <alignment horizontal="center" wrapText="1"/>
      <protection hidden="1"/>
    </xf>
    <xf numFmtId="0" fontId="30" fillId="0" borderId="8" xfId="0" applyFont="1" applyBorder="1" applyAlignment="1" applyProtection="1">
      <alignment wrapText="1"/>
      <protection hidden="1"/>
    </xf>
    <xf numFmtId="0" fontId="26" fillId="18" borderId="124" xfId="0" applyFont="1" applyFill="1" applyBorder="1" applyAlignment="1" applyProtection="1">
      <alignment horizontal="left" wrapText="1"/>
      <protection locked="0"/>
    </xf>
    <xf numFmtId="0" fontId="26" fillId="18" borderId="125" xfId="0" applyFont="1" applyFill="1" applyBorder="1" applyAlignment="1" applyProtection="1">
      <alignment horizontal="left" wrapText="1"/>
      <protection locked="0"/>
    </xf>
    <xf numFmtId="0" fontId="26" fillId="18" borderId="126" xfId="0" applyFont="1" applyFill="1" applyBorder="1" applyAlignment="1" applyProtection="1">
      <alignment horizontal="left" wrapText="1"/>
      <protection locked="0"/>
    </xf>
    <xf numFmtId="0" fontId="34" fillId="2" borderId="151" xfId="0" applyFont="1" applyFill="1" applyBorder="1" applyAlignment="1" applyProtection="1">
      <alignment horizontal="left" vertical="top" wrapText="1"/>
    </xf>
    <xf numFmtId="0" fontId="34" fillId="2" borderId="152" xfId="0" applyFont="1" applyFill="1" applyBorder="1" applyAlignment="1" applyProtection="1">
      <alignment horizontal="left" vertical="top" wrapText="1"/>
    </xf>
    <xf numFmtId="0" fontId="34" fillId="2" borderId="153" xfId="0" applyFont="1" applyFill="1" applyBorder="1" applyAlignment="1" applyProtection="1">
      <alignment horizontal="left" vertical="top" wrapText="1"/>
    </xf>
    <xf numFmtId="0" fontId="34" fillId="2" borderId="31" xfId="0" applyFont="1" applyFill="1" applyBorder="1" applyAlignment="1" applyProtection="1">
      <alignment horizontal="left" vertical="top" wrapText="1"/>
    </xf>
    <xf numFmtId="0" fontId="34" fillId="2" borderId="0" xfId="0" applyFont="1" applyFill="1" applyBorder="1" applyAlignment="1" applyProtection="1">
      <alignment horizontal="left" vertical="top" wrapText="1"/>
    </xf>
    <xf numFmtId="0" fontId="34" fillId="2" borderId="28" xfId="0" applyFont="1" applyFill="1" applyBorder="1" applyAlignment="1" applyProtection="1">
      <alignment horizontal="left" vertical="top" wrapText="1"/>
    </xf>
    <xf numFmtId="0" fontId="34" fillId="2" borderId="32" xfId="0" applyFont="1" applyFill="1" applyBorder="1" applyAlignment="1" applyProtection="1">
      <alignment horizontal="left" vertical="top" wrapText="1"/>
    </xf>
    <xf numFmtId="0" fontId="34" fillId="2" borderId="27" xfId="0" applyFont="1" applyFill="1" applyBorder="1" applyAlignment="1" applyProtection="1">
      <alignment horizontal="left" vertical="top" wrapText="1"/>
    </xf>
    <xf numFmtId="0" fontId="34" fillId="2" borderId="61" xfId="0" applyFont="1" applyFill="1" applyBorder="1" applyAlignment="1" applyProtection="1">
      <alignment horizontal="left" vertical="top" wrapText="1"/>
    </xf>
    <xf numFmtId="0" fontId="27" fillId="2" borderId="124" xfId="0" applyFont="1" applyFill="1" applyBorder="1" applyAlignment="1" applyProtection="1">
      <alignment horizontal="left" vertical="center" wrapText="1"/>
      <protection hidden="1"/>
    </xf>
    <xf numFmtId="0" fontId="27" fillId="2" borderId="125" xfId="0" applyFont="1" applyFill="1" applyBorder="1" applyAlignment="1" applyProtection="1">
      <alignment horizontal="left" vertical="center" wrapText="1"/>
      <protection hidden="1"/>
    </xf>
    <xf numFmtId="0" fontId="27" fillId="2" borderId="126" xfId="0" applyFont="1" applyFill="1" applyBorder="1" applyAlignment="1" applyProtection="1">
      <alignment horizontal="left" vertical="center" wrapText="1"/>
      <protection hidden="1"/>
    </xf>
    <xf numFmtId="0" fontId="34" fillId="2" borderId="127" xfId="0" applyFont="1" applyFill="1" applyBorder="1" applyAlignment="1" applyProtection="1">
      <alignment horizontal="left" wrapText="1"/>
      <protection hidden="1"/>
    </xf>
    <xf numFmtId="0" fontId="34" fillId="2" borderId="128" xfId="0" applyFont="1" applyFill="1" applyBorder="1" applyAlignment="1" applyProtection="1">
      <alignment horizontal="left" wrapText="1"/>
      <protection hidden="1"/>
    </xf>
    <xf numFmtId="0" fontId="34" fillId="2" borderId="129" xfId="0" applyFont="1" applyFill="1" applyBorder="1" applyAlignment="1" applyProtection="1">
      <alignment horizontal="left" wrapText="1"/>
      <protection hidden="1"/>
    </xf>
    <xf numFmtId="0" fontId="2" fillId="0" borderId="11" xfId="0" applyFont="1" applyBorder="1" applyAlignment="1" applyProtection="1">
      <alignment horizontal="left"/>
      <protection hidden="1"/>
    </xf>
    <xf numFmtId="44" fontId="34" fillId="2" borderId="89" xfId="1" applyFont="1" applyFill="1" applyBorder="1" applyAlignment="1" applyProtection="1">
      <alignment horizontal="center" vertical="center"/>
      <protection hidden="1"/>
    </xf>
    <xf numFmtId="44" fontId="34" fillId="2" borderId="4" xfId="1" applyFont="1" applyFill="1" applyBorder="1" applyAlignment="1" applyProtection="1">
      <alignment horizontal="center" vertical="center"/>
      <protection hidden="1"/>
    </xf>
    <xf numFmtId="44" fontId="34" fillId="2" borderId="90" xfId="1" applyFont="1" applyFill="1" applyBorder="1" applyAlignment="1" applyProtection="1">
      <alignment horizontal="center" vertical="center"/>
      <protection hidden="1"/>
    </xf>
    <xf numFmtId="44" fontId="27" fillId="3" borderId="0" xfId="1" applyFont="1" applyFill="1" applyAlignment="1" applyProtection="1">
      <alignment horizontal="center" vertical="center"/>
      <protection hidden="1"/>
    </xf>
    <xf numFmtId="0" fontId="27" fillId="0" borderId="68" xfId="0" applyFont="1" applyBorder="1" applyAlignment="1" applyProtection="1">
      <alignment horizontal="center"/>
      <protection hidden="1"/>
    </xf>
    <xf numFmtId="0" fontId="27" fillId="0" borderId="69" xfId="0" applyFont="1" applyBorder="1" applyAlignment="1" applyProtection="1">
      <alignment horizontal="center"/>
      <protection hidden="1"/>
    </xf>
    <xf numFmtId="0" fontId="8" fillId="0" borderId="59" xfId="0" applyFont="1" applyBorder="1" applyAlignment="1" applyProtection="1">
      <alignment horizontal="center" vertical="center"/>
      <protection locked="0" hidden="1"/>
    </xf>
    <xf numFmtId="0" fontId="8" fillId="0" borderId="59" xfId="0" applyFont="1" applyBorder="1" applyAlignment="1" applyProtection="1">
      <alignment horizontal="center"/>
      <protection hidden="1"/>
    </xf>
    <xf numFmtId="0" fontId="37" fillId="0" borderId="0" xfId="0" applyFont="1" applyAlignment="1" applyProtection="1">
      <alignment horizontal="right" vertical="center"/>
      <protection hidden="1"/>
    </xf>
    <xf numFmtId="0" fontId="1" fillId="0" borderId="5" xfId="0" applyFont="1" applyBorder="1" applyAlignment="1" applyProtection="1">
      <alignment horizontal="left" vertical="center" wrapText="1"/>
      <protection hidden="1"/>
    </xf>
    <xf numFmtId="0" fontId="1" fillId="0" borderId="92" xfId="0" applyFont="1" applyBorder="1" applyAlignment="1" applyProtection="1">
      <alignment horizontal="left" vertical="center" wrapText="1"/>
      <protection hidden="1"/>
    </xf>
    <xf numFmtId="0" fontId="34" fillId="0" borderId="11" xfId="0" applyNumberFormat="1" applyFont="1" applyBorder="1" applyAlignment="1" applyProtection="1">
      <alignment horizontal="left"/>
      <protection hidden="1"/>
    </xf>
    <xf numFmtId="0" fontId="34" fillId="0" borderId="11" xfId="0" applyNumberFormat="1" applyFont="1" applyBorder="1" applyAlignment="1" applyProtection="1">
      <alignment horizontal="left" wrapText="1"/>
      <protection hidden="1"/>
    </xf>
    <xf numFmtId="0" fontId="34" fillId="0" borderId="11" xfId="0" applyNumberFormat="1" applyFont="1" applyBorder="1" applyAlignment="1" applyProtection="1">
      <protection hidden="1"/>
    </xf>
    <xf numFmtId="44" fontId="27" fillId="3" borderId="59" xfId="1" applyFont="1" applyFill="1" applyBorder="1" applyAlignment="1" applyProtection="1">
      <alignment horizontal="left" vertical="center" shrinkToFit="1"/>
      <protection hidden="1"/>
    </xf>
    <xf numFmtId="44" fontId="27" fillId="3" borderId="3" xfId="1" applyFont="1" applyFill="1" applyBorder="1" applyAlignment="1" applyProtection="1">
      <alignment horizontal="left" vertical="center" shrinkToFit="1"/>
      <protection hidden="1"/>
    </xf>
    <xf numFmtId="44" fontId="34" fillId="2" borderId="59" xfId="1" applyFont="1" applyFill="1" applyBorder="1" applyAlignment="1" applyProtection="1">
      <alignment horizontal="left" vertical="center" shrinkToFit="1"/>
      <protection hidden="1"/>
    </xf>
    <xf numFmtId="0" fontId="63" fillId="0" borderId="0" xfId="0" applyNumberFormat="1" applyFont="1" applyFill="1" applyBorder="1" applyAlignment="1" applyProtection="1">
      <alignment shrinkToFit="1"/>
      <protection locked="0"/>
    </xf>
    <xf numFmtId="0" fontId="19" fillId="0" borderId="0" xfId="0" applyNumberFormat="1" applyFont="1" applyFill="1" applyBorder="1" applyAlignment="1" applyProtection="1">
      <alignment shrinkToFit="1"/>
      <protection hidden="1"/>
    </xf>
    <xf numFmtId="0" fontId="27" fillId="0" borderId="0" xfId="0" applyFont="1" applyAlignment="1" applyProtection="1">
      <alignment horizontal="center" vertical="center" wrapText="1"/>
      <protection hidden="1"/>
    </xf>
    <xf numFmtId="44" fontId="34" fillId="2" borderId="65" xfId="1" applyFont="1" applyFill="1" applyBorder="1" applyAlignment="1" applyProtection="1">
      <alignment horizontal="center" vertical="center"/>
      <protection hidden="1"/>
    </xf>
    <xf numFmtId="44" fontId="34" fillId="2" borderId="66" xfId="1" applyFont="1" applyFill="1" applyBorder="1" applyAlignment="1" applyProtection="1">
      <alignment horizontal="center" vertical="center"/>
      <protection hidden="1"/>
    </xf>
    <xf numFmtId="44" fontId="34" fillId="2" borderId="67" xfId="1" applyFont="1" applyFill="1" applyBorder="1" applyAlignment="1" applyProtection="1">
      <alignment horizontal="center" vertical="center"/>
      <protection hidden="1"/>
    </xf>
    <xf numFmtId="0" fontId="27" fillId="0" borderId="0" xfId="0" applyFont="1" applyAlignment="1" applyProtection="1">
      <alignment horizontal="left" vertical="center"/>
      <protection hidden="1"/>
    </xf>
    <xf numFmtId="0" fontId="27" fillId="0" borderId="0" xfId="0" applyFont="1" applyAlignment="1" applyProtection="1">
      <alignment horizontal="center" vertical="center"/>
      <protection hidden="1"/>
    </xf>
    <xf numFmtId="0" fontId="27" fillId="0" borderId="8" xfId="0" applyFont="1" applyBorder="1" applyAlignment="1" applyProtection="1">
      <alignment horizontal="center" vertical="center" wrapText="1"/>
      <protection hidden="1"/>
    </xf>
    <xf numFmtId="0" fontId="1" fillId="0" borderId="12" xfId="0" applyFont="1" applyBorder="1" applyAlignment="1" applyProtection="1">
      <alignment horizontal="left" vertical="center" wrapText="1"/>
      <protection hidden="1"/>
    </xf>
    <xf numFmtId="0" fontId="1" fillId="0" borderId="91" xfId="0" applyFont="1" applyBorder="1" applyAlignment="1" applyProtection="1">
      <alignment horizontal="left" vertical="center" wrapText="1"/>
      <protection hidden="1"/>
    </xf>
    <xf numFmtId="44" fontId="27" fillId="11" borderId="0" xfId="1" applyFont="1" applyFill="1" applyAlignment="1" applyProtection="1">
      <alignment horizontal="center" vertical="center"/>
      <protection hidden="1"/>
    </xf>
    <xf numFmtId="0" fontId="2" fillId="0" borderId="0" xfId="0" applyFont="1" applyAlignment="1" applyProtection="1">
      <alignment horizontal="center" vertical="center" wrapText="1"/>
      <protection hidden="1"/>
    </xf>
    <xf numFmtId="0" fontId="1" fillId="0" borderId="13" xfId="0" applyFont="1" applyBorder="1" applyAlignment="1" applyProtection="1">
      <alignment horizontal="left" vertical="center" wrapText="1"/>
      <protection hidden="1"/>
    </xf>
    <xf numFmtId="0" fontId="1" fillId="0" borderId="93" xfId="0" applyFont="1" applyBorder="1" applyAlignment="1" applyProtection="1">
      <alignment horizontal="left" vertical="center" wrapText="1"/>
      <protection hidden="1"/>
    </xf>
    <xf numFmtId="0" fontId="1" fillId="0" borderId="8" xfId="0" applyNumberFormat="1" applyFont="1" applyBorder="1" applyAlignment="1" applyProtection="1">
      <alignment horizontal="left"/>
      <protection hidden="1"/>
    </xf>
    <xf numFmtId="14" fontId="1" fillId="0" borderId="11" xfId="0" applyNumberFormat="1" applyFont="1" applyBorder="1" applyAlignment="1" applyProtection="1">
      <alignment horizontal="left"/>
      <protection hidden="1"/>
    </xf>
    <xf numFmtId="0" fontId="1" fillId="0" borderId="0" xfId="0" applyNumberFormat="1" applyFont="1" applyBorder="1" applyAlignment="1" applyProtection="1">
      <alignment horizontal="left"/>
      <protection hidden="1"/>
    </xf>
    <xf numFmtId="0" fontId="27" fillId="0" borderId="0" xfId="0" applyFont="1" applyBorder="1" applyAlignment="1" applyProtection="1">
      <alignment horizontal="center" vertical="center"/>
      <protection hidden="1"/>
    </xf>
    <xf numFmtId="0" fontId="1" fillId="0" borderId="16" xfId="0" applyNumberFormat="1" applyFont="1" applyBorder="1" applyAlignment="1" applyProtection="1">
      <alignment horizontal="left"/>
      <protection hidden="1"/>
    </xf>
    <xf numFmtId="0" fontId="1" fillId="0" borderId="83" xfId="0" applyNumberFormat="1" applyFont="1" applyBorder="1" applyAlignment="1" applyProtection="1">
      <alignment horizontal="left"/>
      <protection hidden="1"/>
    </xf>
    <xf numFmtId="0" fontId="1" fillId="0" borderId="64" xfId="0" applyFont="1" applyBorder="1" applyAlignment="1" applyProtection="1">
      <alignment horizontal="left"/>
      <protection hidden="1"/>
    </xf>
    <xf numFmtId="0" fontId="1" fillId="0" borderId="84" xfId="0" applyFont="1" applyBorder="1" applyAlignment="1" applyProtection="1">
      <alignment horizontal="left"/>
      <protection hidden="1"/>
    </xf>
    <xf numFmtId="0" fontId="1" fillId="0" borderId="1" xfId="0" applyFont="1" applyBorder="1" applyAlignment="1" applyProtection="1">
      <alignment horizontal="left"/>
      <protection hidden="1"/>
    </xf>
    <xf numFmtId="14" fontId="1" fillId="0" borderId="64" xfId="0" applyNumberFormat="1" applyFont="1" applyBorder="1" applyAlignment="1" applyProtection="1">
      <alignment horizontal="left"/>
      <protection hidden="1"/>
    </xf>
    <xf numFmtId="0" fontId="1" fillId="0" borderId="0" xfId="0" applyFont="1" applyBorder="1" applyAlignment="1" applyProtection="1">
      <alignment horizontal="center"/>
      <protection hidden="1"/>
    </xf>
    <xf numFmtId="0" fontId="1" fillId="0" borderId="1" xfId="0" applyFont="1" applyBorder="1" applyAlignment="1" applyProtection="1">
      <alignment horizontal="center"/>
      <protection hidden="1"/>
    </xf>
    <xf numFmtId="0" fontId="4" fillId="0" borderId="0" xfId="0" applyFont="1" applyBorder="1" applyAlignment="1" applyProtection="1">
      <alignment horizontal="center" vertical="center" wrapText="1"/>
      <protection hidden="1"/>
    </xf>
    <xf numFmtId="0" fontId="2" fillId="12" borderId="0" xfId="0" applyFont="1" applyFill="1" applyAlignment="1" applyProtection="1">
      <alignment horizontal="center" vertical="center" wrapText="1"/>
      <protection hidden="1"/>
    </xf>
    <xf numFmtId="0" fontId="2" fillId="12" borderId="0" xfId="0" applyFont="1" applyFill="1" applyAlignment="1" applyProtection="1">
      <alignment horizontal="right" vertical="center" wrapText="1"/>
      <protection hidden="1"/>
    </xf>
    <xf numFmtId="44" fontId="27" fillId="12" borderId="0" xfId="1" applyFont="1" applyFill="1" applyAlignment="1" applyProtection="1">
      <alignment horizontal="center" vertical="center"/>
      <protection hidden="1"/>
    </xf>
    <xf numFmtId="0" fontId="19" fillId="0" borderId="11" xfId="0" applyNumberFormat="1" applyFont="1" applyBorder="1" applyAlignment="1" applyProtection="1">
      <alignment wrapText="1"/>
      <protection hidden="1"/>
    </xf>
    <xf numFmtId="0" fontId="2" fillId="0" borderId="0" xfId="0" applyFont="1" applyBorder="1" applyAlignment="1" applyProtection="1">
      <alignment horizontal="left" vertical="center" wrapText="1"/>
      <protection hidden="1"/>
    </xf>
    <xf numFmtId="0" fontId="34" fillId="0" borderId="106" xfId="0" applyFont="1" applyBorder="1" applyAlignment="1" applyProtection="1">
      <alignment horizontal="left" vertical="center" wrapText="1"/>
      <protection hidden="1"/>
    </xf>
    <xf numFmtId="0" fontId="34" fillId="0" borderId="5" xfId="0" applyFont="1" applyBorder="1" applyAlignment="1" applyProtection="1">
      <alignment horizontal="left" vertical="center" wrapText="1"/>
      <protection hidden="1"/>
    </xf>
    <xf numFmtId="0" fontId="34" fillId="0" borderId="102" xfId="0" applyFont="1" applyBorder="1" applyAlignment="1" applyProtection="1">
      <alignment horizontal="left" vertical="center" wrapText="1"/>
      <protection hidden="1"/>
    </xf>
    <xf numFmtId="0" fontId="27" fillId="0" borderId="105" xfId="0" applyFont="1" applyBorder="1" applyAlignment="1" applyProtection="1">
      <alignment horizontal="right" vertical="center" wrapText="1"/>
      <protection hidden="1"/>
    </xf>
    <xf numFmtId="0" fontId="27" fillId="0" borderId="0" xfId="0" applyFont="1" applyAlignment="1" applyProtection="1">
      <alignment horizontal="center"/>
      <protection hidden="1"/>
    </xf>
    <xf numFmtId="0" fontId="2" fillId="0" borderId="0" xfId="0" applyFont="1" applyBorder="1" applyAlignment="1" applyProtection="1">
      <alignment horizontal="left"/>
      <protection hidden="1"/>
    </xf>
    <xf numFmtId="44" fontId="34" fillId="0" borderId="11" xfId="0" applyNumberFormat="1" applyFont="1" applyBorder="1" applyAlignment="1" applyProtection="1">
      <alignment horizontal="left" wrapText="1"/>
      <protection hidden="1"/>
    </xf>
    <xf numFmtId="0" fontId="2" fillId="0" borderId="140" xfId="0" applyFont="1" applyBorder="1" applyAlignment="1" applyProtection="1">
      <alignment horizontal="left" wrapText="1"/>
      <protection hidden="1"/>
    </xf>
    <xf numFmtId="0" fontId="38" fillId="0" borderId="5" xfId="0" applyNumberFormat="1" applyFont="1" applyBorder="1" applyAlignment="1" applyProtection="1">
      <alignment horizontal="left" vertical="center" wrapText="1"/>
      <protection hidden="1"/>
    </xf>
    <xf numFmtId="44" fontId="34" fillId="2" borderId="89" xfId="1" applyFont="1" applyFill="1" applyBorder="1" applyAlignment="1" applyProtection="1">
      <alignment horizontal="left" vertical="center" shrinkToFit="1"/>
      <protection hidden="1"/>
    </xf>
    <xf numFmtId="44" fontId="34" fillId="2" borderId="4" xfId="1" applyFont="1" applyFill="1" applyBorder="1" applyAlignment="1" applyProtection="1">
      <alignment horizontal="left" vertical="center" shrinkToFit="1"/>
      <protection hidden="1"/>
    </xf>
    <xf numFmtId="44" fontId="34" fillId="2" borderId="90" xfId="1" applyFont="1" applyFill="1" applyBorder="1" applyAlignment="1" applyProtection="1">
      <alignment horizontal="left" vertical="center" shrinkToFit="1"/>
      <protection hidden="1"/>
    </xf>
    <xf numFmtId="0" fontId="37" fillId="0" borderId="0" xfId="0" applyFont="1" applyAlignment="1" applyProtection="1">
      <alignment horizontal="center" vertical="center"/>
      <protection hidden="1"/>
    </xf>
    <xf numFmtId="0" fontId="8" fillId="0" borderId="59" xfId="0" applyFont="1" applyBorder="1" applyAlignment="1" applyProtection="1">
      <alignment horizontal="center"/>
      <protection locked="0"/>
    </xf>
    <xf numFmtId="0" fontId="0" fillId="0" borderId="59" xfId="0" applyBorder="1" applyAlignment="1" applyProtection="1">
      <alignment horizontal="center"/>
      <protection hidden="1"/>
    </xf>
    <xf numFmtId="0" fontId="2" fillId="0" borderId="5" xfId="0" applyFont="1" applyBorder="1" applyAlignment="1" applyProtection="1">
      <alignment horizontal="left" vertical="center" wrapText="1"/>
      <protection hidden="1"/>
    </xf>
    <xf numFmtId="44" fontId="1" fillId="2" borderId="89" xfId="1" applyFont="1" applyFill="1" applyBorder="1" applyAlignment="1" applyProtection="1">
      <alignment horizontal="center" vertical="center"/>
      <protection hidden="1"/>
    </xf>
    <xf numFmtId="44" fontId="1" fillId="2" borderId="4" xfId="1" applyFont="1" applyFill="1" applyBorder="1" applyAlignment="1" applyProtection="1">
      <alignment horizontal="center" vertical="center"/>
      <protection hidden="1"/>
    </xf>
    <xf numFmtId="44" fontId="1" fillId="2" borderId="90" xfId="1" applyFont="1" applyFill="1" applyBorder="1" applyAlignment="1" applyProtection="1">
      <alignment horizontal="center" vertical="center"/>
      <protection hidden="1"/>
    </xf>
    <xf numFmtId="44" fontId="34" fillId="2" borderId="89" xfId="1" applyFont="1" applyFill="1" applyBorder="1" applyAlignment="1" applyProtection="1">
      <alignment horizontal="left" vertical="center"/>
      <protection hidden="1"/>
    </xf>
    <xf numFmtId="44" fontId="34" fillId="2" borderId="4" xfId="1" applyFont="1" applyFill="1" applyBorder="1" applyAlignment="1" applyProtection="1">
      <alignment horizontal="left" vertical="center"/>
      <protection hidden="1"/>
    </xf>
    <xf numFmtId="44" fontId="34" fillId="2" borderId="90" xfId="1" applyFont="1" applyFill="1" applyBorder="1" applyAlignment="1" applyProtection="1">
      <alignment horizontal="left" vertical="center"/>
      <protection hidden="1"/>
    </xf>
    <xf numFmtId="44" fontId="34" fillId="2" borderId="89" xfId="1" applyFont="1" applyFill="1" applyBorder="1" applyAlignment="1" applyProtection="1">
      <alignment vertical="center"/>
      <protection hidden="1"/>
    </xf>
    <xf numFmtId="44" fontId="34" fillId="2" borderId="4" xfId="1" applyFont="1" applyFill="1" applyBorder="1" applyAlignment="1" applyProtection="1">
      <alignment vertical="center"/>
      <protection hidden="1"/>
    </xf>
    <xf numFmtId="44" fontId="34" fillId="2" borderId="90" xfId="1" applyFont="1" applyFill="1" applyBorder="1" applyAlignment="1" applyProtection="1">
      <alignment vertical="center"/>
      <protection hidden="1"/>
    </xf>
    <xf numFmtId="0" fontId="30" fillId="0" borderId="0" xfId="0" applyFont="1" applyAlignment="1" applyProtection="1">
      <alignment horizontal="right"/>
      <protection hidden="1"/>
    </xf>
    <xf numFmtId="0" fontId="6" fillId="0" borderId="85" xfId="0" applyFont="1" applyBorder="1" applyAlignment="1" applyProtection="1">
      <alignment horizontal="left" vertical="center"/>
      <protection hidden="1"/>
    </xf>
    <xf numFmtId="0" fontId="27" fillId="0" borderId="0" xfId="0" applyFont="1" applyAlignment="1" applyProtection="1">
      <alignment horizontal="right"/>
      <protection hidden="1"/>
    </xf>
    <xf numFmtId="0" fontId="34" fillId="0" borderId="106" xfId="0" applyFont="1" applyBorder="1" applyAlignment="1" applyProtection="1">
      <alignment horizontal="left"/>
      <protection hidden="1"/>
    </xf>
    <xf numFmtId="0" fontId="34" fillId="0" borderId="5" xfId="0" applyFont="1" applyBorder="1" applyAlignment="1" applyProtection="1">
      <alignment horizontal="left"/>
      <protection hidden="1"/>
    </xf>
    <xf numFmtId="0" fontId="34" fillId="0" borderId="108" xfId="0" applyFont="1" applyBorder="1" applyAlignment="1" applyProtection="1">
      <alignment horizontal="left"/>
      <protection hidden="1"/>
    </xf>
    <xf numFmtId="44" fontId="30" fillId="3" borderId="0" xfId="1" applyFont="1" applyFill="1" applyBorder="1" applyAlignment="1" applyProtection="1">
      <alignment horizontal="center" vertical="center"/>
      <protection hidden="1"/>
    </xf>
    <xf numFmtId="0" fontId="27" fillId="0" borderId="109" xfId="0" applyFont="1" applyBorder="1" applyAlignment="1" applyProtection="1">
      <alignment horizontal="center"/>
      <protection hidden="1"/>
    </xf>
    <xf numFmtId="0" fontId="1" fillId="0" borderId="11" xfId="0" applyNumberFormat="1" applyFont="1" applyBorder="1" applyAlignment="1" applyProtection="1">
      <alignment horizontal="left" wrapText="1"/>
      <protection hidden="1"/>
    </xf>
    <xf numFmtId="44" fontId="34" fillId="0" borderId="0" xfId="0" applyNumberFormat="1" applyFont="1" applyBorder="1" applyAlignment="1" applyProtection="1">
      <alignment horizontal="left" wrapText="1"/>
      <protection hidden="1"/>
    </xf>
    <xf numFmtId="0" fontId="2" fillId="0" borderId="109" xfId="0" applyNumberFormat="1" applyFont="1" applyBorder="1" applyAlignment="1" applyProtection="1">
      <alignment horizontal="center" wrapText="1"/>
      <protection hidden="1"/>
    </xf>
    <xf numFmtId="44" fontId="2" fillId="2" borderId="0" xfId="0" applyNumberFormat="1" applyFont="1" applyFill="1" applyBorder="1" applyAlignment="1" applyProtection="1">
      <alignment horizontal="center"/>
      <protection hidden="1"/>
    </xf>
    <xf numFmtId="0" fontId="27" fillId="0" borderId="0" xfId="0" applyFont="1" applyAlignment="1" applyProtection="1">
      <alignment horizontal="right" wrapText="1"/>
      <protection hidden="1"/>
    </xf>
    <xf numFmtId="0" fontId="34" fillId="0" borderId="5" xfId="0" applyFont="1" applyBorder="1" applyAlignment="1" applyProtection="1">
      <alignment horizontal="left" wrapText="1"/>
      <protection hidden="1"/>
    </xf>
    <xf numFmtId="0" fontId="34" fillId="0" borderId="108" xfId="0" applyFont="1" applyBorder="1" applyAlignment="1" applyProtection="1">
      <alignment horizontal="left" wrapText="1"/>
      <protection hidden="1"/>
    </xf>
    <xf numFmtId="0" fontId="34" fillId="0" borderId="106" xfId="0" applyFont="1" applyBorder="1" applyAlignment="1" applyProtection="1">
      <alignment horizontal="left" wrapText="1"/>
      <protection hidden="1"/>
    </xf>
    <xf numFmtId="44" fontId="27" fillId="3" borderId="3" xfId="1" applyFont="1" applyFill="1" applyBorder="1" applyAlignment="1" applyProtection="1">
      <alignment horizontal="left" shrinkToFit="1"/>
      <protection hidden="1"/>
    </xf>
    <xf numFmtId="0" fontId="34" fillId="0" borderId="139" xfId="0" applyFont="1" applyBorder="1" applyAlignment="1" applyProtection="1">
      <alignment horizontal="left" vertical="center" wrapText="1"/>
      <protection hidden="1"/>
    </xf>
    <xf numFmtId="0" fontId="34" fillId="0" borderId="0" xfId="0" applyFont="1" applyBorder="1" applyAlignment="1" applyProtection="1">
      <alignment horizontal="left" vertical="center" wrapText="1"/>
      <protection hidden="1"/>
    </xf>
    <xf numFmtId="0" fontId="27" fillId="0" borderId="0" xfId="0" applyFont="1" applyBorder="1" applyAlignment="1" applyProtection="1">
      <alignment horizontal="right" vertical="center" wrapText="1"/>
      <protection hidden="1"/>
    </xf>
    <xf numFmtId="0" fontId="34" fillId="0" borderId="108" xfId="0" applyFont="1" applyBorder="1" applyAlignment="1" applyProtection="1">
      <alignment horizontal="left" vertical="center" wrapText="1"/>
      <protection hidden="1"/>
    </xf>
    <xf numFmtId="49" fontId="34" fillId="0" borderId="8" xfId="0" applyNumberFormat="1" applyFont="1" applyBorder="1" applyAlignment="1" applyProtection="1">
      <alignment wrapText="1"/>
      <protection hidden="1"/>
    </xf>
    <xf numFmtId="0" fontId="34" fillId="0" borderId="120" xfId="0" applyNumberFormat="1" applyFont="1" applyBorder="1" applyAlignment="1" applyProtection="1">
      <alignment horizontal="left" wrapText="1"/>
      <protection hidden="1"/>
    </xf>
    <xf numFmtId="0" fontId="34" fillId="0" borderId="107" xfId="0" applyNumberFormat="1" applyFont="1" applyBorder="1" applyAlignment="1" applyProtection="1">
      <alignment wrapText="1"/>
      <protection hidden="1"/>
    </xf>
    <xf numFmtId="0" fontId="2" fillId="0" borderId="0" xfId="0" applyFont="1" applyBorder="1" applyAlignment="1" applyProtection="1">
      <alignment horizontal="left" vertical="center"/>
      <protection hidden="1"/>
    </xf>
    <xf numFmtId="0" fontId="34" fillId="0" borderId="106" xfId="0" applyFont="1" applyBorder="1" applyAlignment="1" applyProtection="1">
      <alignment horizontal="left" vertical="center"/>
      <protection hidden="1"/>
    </xf>
    <xf numFmtId="44" fontId="37" fillId="0" borderId="0" xfId="0" applyNumberFormat="1" applyFont="1" applyBorder="1" applyAlignment="1" applyProtection="1">
      <alignment horizontal="right" wrapText="1"/>
      <protection hidden="1"/>
    </xf>
    <xf numFmtId="0" fontId="37" fillId="0" borderId="0" xfId="0" applyNumberFormat="1" applyFont="1" applyBorder="1" applyAlignment="1" applyProtection="1">
      <alignment horizontal="right" wrapText="1"/>
      <protection hidden="1"/>
    </xf>
    <xf numFmtId="49" fontId="34" fillId="0" borderId="120" xfId="0" applyNumberFormat="1" applyFont="1" applyBorder="1" applyAlignment="1" applyProtection="1">
      <alignment horizontal="left" wrapText="1"/>
      <protection hidden="1"/>
    </xf>
    <xf numFmtId="49" fontId="34" fillId="0" borderId="107" xfId="0" applyNumberFormat="1" applyFont="1" applyBorder="1" applyAlignment="1" applyProtection="1">
      <alignment wrapText="1"/>
      <protection hidden="1"/>
    </xf>
    <xf numFmtId="0" fontId="2" fillId="0" borderId="109" xfId="0" applyFont="1" applyBorder="1" applyAlignment="1" applyProtection="1">
      <alignment horizontal="left" vertical="center" wrapText="1"/>
      <protection hidden="1"/>
    </xf>
    <xf numFmtId="0" fontId="34" fillId="0" borderId="5" xfId="0" applyFont="1" applyBorder="1" applyAlignment="1" applyProtection="1">
      <alignment horizontal="left" vertical="center"/>
      <protection hidden="1"/>
    </xf>
    <xf numFmtId="0" fontId="34" fillId="0" borderId="9" xfId="0" applyFont="1" applyBorder="1" applyAlignment="1" applyProtection="1">
      <alignment horizontal="left" vertical="center"/>
      <protection hidden="1"/>
    </xf>
    <xf numFmtId="0" fontId="27" fillId="0" borderId="105" xfId="0" applyFont="1" applyBorder="1" applyAlignment="1" applyProtection="1">
      <alignment horizontal="right" vertical="center"/>
      <protection hidden="1"/>
    </xf>
    <xf numFmtId="0" fontId="34" fillId="0" borderId="0" xfId="0" applyFont="1" applyBorder="1" applyAlignment="1" applyProtection="1">
      <alignment horizontal="left" vertical="center"/>
      <protection hidden="1"/>
    </xf>
    <xf numFmtId="0" fontId="34" fillId="0" borderId="102" xfId="0" applyFont="1" applyBorder="1" applyAlignment="1" applyProtection="1">
      <alignment horizontal="left" vertical="center"/>
      <protection hidden="1"/>
    </xf>
    <xf numFmtId="44" fontId="34" fillId="2" borderId="3" xfId="1" applyFont="1" applyFill="1" applyBorder="1" applyAlignment="1" applyProtection="1">
      <alignment horizontal="left" vertical="center" shrinkToFit="1"/>
      <protection hidden="1"/>
    </xf>
    <xf numFmtId="0" fontId="34" fillId="0" borderId="102" xfId="0" applyFont="1" applyBorder="1" applyAlignment="1" applyProtection="1">
      <alignment horizontal="left" vertical="center" shrinkToFit="1"/>
      <protection hidden="1"/>
    </xf>
    <xf numFmtId="44" fontId="34" fillId="0" borderId="138" xfId="0" applyNumberFormat="1" applyFont="1" applyBorder="1" applyAlignment="1" applyProtection="1">
      <alignment wrapText="1"/>
      <protection hidden="1"/>
    </xf>
    <xf numFmtId="0" fontId="34" fillId="0" borderId="138" xfId="0" applyNumberFormat="1" applyFont="1" applyBorder="1" applyAlignment="1" applyProtection="1">
      <alignment wrapText="1"/>
      <protection hidden="1"/>
    </xf>
    <xf numFmtId="44" fontId="34" fillId="0" borderId="8" xfId="0" applyNumberFormat="1" applyFont="1" applyBorder="1" applyAlignment="1" applyProtection="1">
      <alignment wrapText="1"/>
      <protection hidden="1"/>
    </xf>
    <xf numFmtId="0" fontId="34" fillId="0" borderId="8" xfId="0" applyNumberFormat="1" applyFont="1" applyBorder="1" applyAlignment="1" applyProtection="1">
      <alignment wrapText="1"/>
      <protection hidden="1"/>
    </xf>
    <xf numFmtId="0" fontId="27" fillId="0" borderId="85" xfId="0" applyFont="1" applyBorder="1" applyAlignment="1" applyProtection="1">
      <alignment horizontal="center" vertical="center"/>
      <protection hidden="1"/>
    </xf>
    <xf numFmtId="0" fontId="2" fillId="0" borderId="103" xfId="0" applyFont="1" applyBorder="1" applyAlignment="1" applyProtection="1">
      <alignment horizontal="left" vertical="center"/>
      <protection hidden="1"/>
    </xf>
    <xf numFmtId="0" fontId="27" fillId="0" borderId="0" xfId="0" applyFont="1" applyBorder="1" applyAlignment="1" applyProtection="1">
      <alignment horizontal="right" vertical="center"/>
      <protection hidden="1"/>
    </xf>
    <xf numFmtId="0" fontId="2" fillId="0" borderId="109" xfId="0" applyFont="1" applyBorder="1" applyAlignment="1" applyProtection="1">
      <alignment horizontal="left"/>
      <protection hidden="1"/>
    </xf>
    <xf numFmtId="0" fontId="2" fillId="0" borderId="102" xfId="0" applyFont="1" applyBorder="1" applyAlignment="1" applyProtection="1">
      <alignment horizontal="right" vertical="center"/>
      <protection hidden="1"/>
    </xf>
    <xf numFmtId="0" fontId="1" fillId="0" borderId="0" xfId="0" applyFont="1" applyBorder="1" applyAlignment="1" applyProtection="1">
      <alignment horizontal="right" vertical="center"/>
      <protection hidden="1"/>
    </xf>
    <xf numFmtId="0" fontId="2" fillId="0" borderId="104" xfId="0" applyFont="1" applyBorder="1" applyAlignment="1" applyProtection="1">
      <alignment horizontal="left" vertical="center"/>
      <protection hidden="1"/>
    </xf>
    <xf numFmtId="44" fontId="34" fillId="0" borderId="11" xfId="0" applyNumberFormat="1" applyFont="1" applyBorder="1" applyAlignment="1" applyProtection="1">
      <alignment wrapText="1"/>
      <protection hidden="1"/>
    </xf>
    <xf numFmtId="0" fontId="34" fillId="0" borderId="11" xfId="0" applyNumberFormat="1" applyFont="1" applyBorder="1" applyAlignment="1" applyProtection="1">
      <alignment wrapText="1"/>
      <protection hidden="1"/>
    </xf>
    <xf numFmtId="44" fontId="19" fillId="0" borderId="16" xfId="0" applyNumberFormat="1" applyFont="1" applyBorder="1" applyAlignment="1" applyProtection="1">
      <alignment wrapText="1"/>
      <protection hidden="1"/>
    </xf>
    <xf numFmtId="0" fontId="19" fillId="0" borderId="16" xfId="0" applyNumberFormat="1" applyFont="1" applyBorder="1" applyAlignment="1" applyProtection="1">
      <alignment wrapText="1"/>
      <protection hidden="1"/>
    </xf>
    <xf numFmtId="0" fontId="34" fillId="0" borderId="105" xfId="0" applyFont="1" applyBorder="1" applyAlignment="1" applyProtection="1">
      <alignment horizontal="left" vertical="center"/>
      <protection hidden="1"/>
    </xf>
    <xf numFmtId="44" fontId="34" fillId="0" borderId="0" xfId="0" applyNumberFormat="1" applyFont="1" applyBorder="1" applyAlignment="1" applyProtection="1">
      <alignment wrapText="1"/>
      <protection hidden="1"/>
    </xf>
    <xf numFmtId="0" fontId="34" fillId="0" borderId="0" xfId="0" applyNumberFormat="1" applyFont="1" applyBorder="1" applyAlignment="1" applyProtection="1">
      <alignment wrapText="1"/>
      <protection hidden="1"/>
    </xf>
    <xf numFmtId="0" fontId="27" fillId="2" borderId="124" xfId="0" applyFont="1" applyFill="1" applyBorder="1" applyAlignment="1" applyProtection="1">
      <alignment horizontal="left" vertical="center" wrapText="1"/>
      <protection locked="0"/>
    </xf>
    <xf numFmtId="0" fontId="27" fillId="2" borderId="125" xfId="0" applyFont="1" applyFill="1" applyBorder="1" applyAlignment="1" applyProtection="1">
      <alignment horizontal="left" vertical="center" wrapText="1"/>
      <protection locked="0"/>
    </xf>
    <xf numFmtId="0" fontId="27" fillId="2" borderId="126" xfId="0" applyFont="1" applyFill="1" applyBorder="1" applyAlignment="1" applyProtection="1">
      <alignment horizontal="left" vertical="center" wrapText="1"/>
      <protection locked="0"/>
    </xf>
    <xf numFmtId="0" fontId="34" fillId="2" borderId="127" xfId="0" applyFont="1" applyFill="1" applyBorder="1" applyAlignment="1" applyProtection="1">
      <alignment horizontal="left" wrapText="1"/>
      <protection locked="0"/>
    </xf>
    <xf numFmtId="0" fontId="34" fillId="2" borderId="128" xfId="0" applyFont="1" applyFill="1" applyBorder="1" applyAlignment="1" applyProtection="1">
      <alignment horizontal="left" wrapText="1"/>
      <protection locked="0"/>
    </xf>
    <xf numFmtId="0" fontId="34" fillId="2" borderId="129" xfId="0" applyFont="1" applyFill="1" applyBorder="1" applyAlignment="1" applyProtection="1">
      <alignment horizontal="left" wrapText="1"/>
      <protection locked="0"/>
    </xf>
    <xf numFmtId="44" fontId="34" fillId="2" borderId="65" xfId="1" applyFont="1" applyFill="1" applyBorder="1" applyAlignment="1" applyProtection="1">
      <alignment horizontal="left" vertical="center"/>
      <protection hidden="1"/>
    </xf>
    <xf numFmtId="44" fontId="34" fillId="2" borderId="66" xfId="1" applyFont="1" applyFill="1" applyBorder="1" applyAlignment="1" applyProtection="1">
      <alignment horizontal="left" vertical="center"/>
      <protection hidden="1"/>
    </xf>
    <xf numFmtId="44" fontId="34" fillId="2" borderId="67" xfId="1" applyFont="1" applyFill="1" applyBorder="1" applyAlignment="1" applyProtection="1">
      <alignment horizontal="left" vertical="center"/>
      <protection hidden="1"/>
    </xf>
    <xf numFmtId="44" fontId="34" fillId="2" borderId="65" xfId="1" applyFont="1" applyFill="1" applyBorder="1" applyAlignment="1" applyProtection="1">
      <alignment vertical="center"/>
      <protection hidden="1"/>
    </xf>
    <xf numFmtId="44" fontId="34" fillId="2" borderId="66" xfId="1" applyFont="1" applyFill="1" applyBorder="1" applyAlignment="1" applyProtection="1">
      <alignment vertical="center"/>
      <protection hidden="1"/>
    </xf>
    <xf numFmtId="44" fontId="34" fillId="2" borderId="67" xfId="1" applyFont="1" applyFill="1" applyBorder="1" applyAlignment="1" applyProtection="1">
      <alignment vertical="center"/>
      <protection hidden="1"/>
    </xf>
    <xf numFmtId="0" fontId="19" fillId="0" borderId="104" xfId="0" applyNumberFormat="1" applyFont="1" applyBorder="1" applyAlignment="1" applyProtection="1">
      <alignment wrapText="1"/>
      <protection hidden="1"/>
    </xf>
    <xf numFmtId="44" fontId="34" fillId="2" borderId="3" xfId="1" applyFont="1" applyFill="1" applyBorder="1" applyAlignment="1" applyProtection="1">
      <alignment horizontal="center" shrinkToFit="1"/>
      <protection hidden="1"/>
    </xf>
    <xf numFmtId="44" fontId="34" fillId="0" borderId="107" xfId="0" applyNumberFormat="1" applyFont="1" applyBorder="1" applyAlignment="1" applyProtection="1">
      <alignment wrapText="1"/>
      <protection hidden="1"/>
    </xf>
    <xf numFmtId="0" fontId="19" fillId="0" borderId="0" xfId="0" applyNumberFormat="1" applyFont="1" applyBorder="1" applyAlignment="1" applyProtection="1">
      <alignment wrapText="1"/>
      <protection hidden="1"/>
    </xf>
    <xf numFmtId="44" fontId="19" fillId="0" borderId="0" xfId="0" applyNumberFormat="1" applyFont="1" applyBorder="1" applyAlignment="1" applyProtection="1">
      <alignment wrapText="1"/>
      <protection hidden="1"/>
    </xf>
    <xf numFmtId="0" fontId="1" fillId="0" borderId="0" xfId="0" applyFont="1" applyBorder="1" applyAlignment="1" applyProtection="1">
      <alignment horizontal="left"/>
      <protection hidden="1"/>
    </xf>
    <xf numFmtId="0" fontId="1" fillId="0" borderId="8" xfId="0" applyFont="1" applyBorder="1" applyAlignment="1" applyProtection="1">
      <alignment horizontal="left"/>
      <protection hidden="1"/>
    </xf>
    <xf numFmtId="0" fontId="17" fillId="0" borderId="0" xfId="0" applyFont="1" applyBorder="1" applyAlignment="1" applyProtection="1">
      <alignment horizontal="center" wrapText="1"/>
      <protection hidden="1"/>
    </xf>
    <xf numFmtId="0" fontId="1" fillId="0" borderId="1" xfId="0" applyFont="1" applyBorder="1" applyAlignment="1" applyProtection="1">
      <protection hidden="1"/>
    </xf>
    <xf numFmtId="0" fontId="1" fillId="0" borderId="16" xfId="0" applyFont="1" applyBorder="1" applyAlignment="1" applyProtection="1">
      <alignment horizontal="left"/>
      <protection hidden="1"/>
    </xf>
    <xf numFmtId="0" fontId="1" fillId="0" borderId="6" xfId="0" applyFont="1" applyBorder="1" applyAlignment="1" applyProtection="1">
      <alignment horizontal="left"/>
      <protection hidden="1"/>
    </xf>
    <xf numFmtId="0" fontId="2" fillId="0" borderId="0" xfId="0" applyNumberFormat="1" applyFont="1" applyBorder="1" applyAlignment="1" applyProtection="1">
      <alignment wrapText="1"/>
      <protection hidden="1"/>
    </xf>
    <xf numFmtId="44" fontId="34" fillId="0" borderId="120" xfId="0" applyNumberFormat="1" applyFont="1" applyBorder="1" applyAlignment="1" applyProtection="1">
      <alignment horizontal="left" wrapText="1"/>
      <protection hidden="1"/>
    </xf>
    <xf numFmtId="0" fontId="27" fillId="2" borderId="124" xfId="0" applyFont="1" applyFill="1" applyBorder="1" applyAlignment="1" applyProtection="1">
      <alignment horizontal="left" wrapText="1"/>
      <protection locked="0"/>
    </xf>
    <xf numFmtId="0" fontId="27" fillId="2" borderId="125" xfId="0" applyFont="1" applyFill="1" applyBorder="1" applyAlignment="1" applyProtection="1">
      <alignment horizontal="left" wrapText="1"/>
      <protection locked="0"/>
    </xf>
    <xf numFmtId="0" fontId="27" fillId="2" borderId="126" xfId="0" applyFont="1" applyFill="1" applyBorder="1" applyAlignment="1" applyProtection="1">
      <alignment horizontal="left" wrapText="1"/>
      <protection locked="0"/>
    </xf>
    <xf numFmtId="0" fontId="37" fillId="0" borderId="0" xfId="0" applyFont="1" applyAlignment="1" applyProtection="1">
      <alignment horizontal="right" vertical="center"/>
      <protection locked="0" hidden="1"/>
    </xf>
    <xf numFmtId="0" fontId="60" fillId="6" borderId="0" xfId="0" applyFont="1" applyFill="1" applyAlignment="1" applyProtection="1">
      <alignment horizontal="center" vertical="center"/>
      <protection locked="0"/>
    </xf>
    <xf numFmtId="165" fontId="13" fillId="4" borderId="0" xfId="0" applyNumberFormat="1" applyFont="1" applyFill="1" applyBorder="1" applyAlignment="1" applyProtection="1">
      <alignment horizontal="left" vertical="top"/>
    </xf>
    <xf numFmtId="0" fontId="12" fillId="8" borderId="44" xfId="0" applyFont="1" applyFill="1" applyBorder="1" applyAlignment="1" applyProtection="1">
      <alignment horizontal="center" wrapText="1"/>
      <protection hidden="1"/>
    </xf>
    <xf numFmtId="0" fontId="12" fillId="8" borderId="45" xfId="0" applyFont="1" applyFill="1" applyBorder="1" applyAlignment="1" applyProtection="1">
      <alignment horizontal="center" wrapText="1"/>
      <protection hidden="1"/>
    </xf>
    <xf numFmtId="0" fontId="12" fillId="9" borderId="44" xfId="0" applyFont="1" applyFill="1" applyBorder="1" applyAlignment="1" applyProtection="1">
      <alignment horizontal="center" wrapText="1"/>
      <protection hidden="1"/>
    </xf>
    <xf numFmtId="0" fontId="12" fillId="9" borderId="45" xfId="0" applyFont="1" applyFill="1" applyBorder="1" applyAlignment="1" applyProtection="1">
      <alignment horizontal="center" wrapText="1"/>
      <protection hidden="1"/>
    </xf>
    <xf numFmtId="0" fontId="17" fillId="2" borderId="41" xfId="0" applyFont="1" applyFill="1" applyBorder="1" applyAlignment="1" applyProtection="1">
      <alignment vertical="center" wrapText="1"/>
      <protection hidden="1"/>
    </xf>
    <xf numFmtId="0" fontId="17" fillId="2" borderId="42" xfId="0" applyFont="1" applyFill="1" applyBorder="1" applyAlignment="1" applyProtection="1">
      <alignment vertical="center" wrapText="1"/>
      <protection hidden="1"/>
    </xf>
    <xf numFmtId="0" fontId="17" fillId="2" borderId="43" xfId="0" applyFont="1" applyFill="1" applyBorder="1" applyAlignment="1" applyProtection="1">
      <alignment vertical="center" wrapText="1"/>
      <protection hidden="1"/>
    </xf>
    <xf numFmtId="0" fontId="17" fillId="7" borderId="33" xfId="0" applyFont="1" applyFill="1" applyBorder="1" applyAlignment="1" applyProtection="1">
      <alignment horizontal="center" vertical="center" wrapText="1"/>
      <protection hidden="1"/>
    </xf>
    <xf numFmtId="0" fontId="17" fillId="7" borderId="34" xfId="0" applyFont="1" applyFill="1" applyBorder="1" applyAlignment="1" applyProtection="1">
      <alignment horizontal="center" vertical="center" wrapText="1"/>
      <protection hidden="1"/>
    </xf>
    <xf numFmtId="0" fontId="17" fillId="7" borderId="35" xfId="0" applyFont="1" applyFill="1" applyBorder="1" applyAlignment="1" applyProtection="1">
      <alignment horizontal="center" vertical="center" wrapText="1"/>
      <protection hidden="1"/>
    </xf>
  </cellXfs>
  <cellStyles count="4">
    <cellStyle name="Currency" xfId="1" builtinId="4"/>
    <cellStyle name="Currency 2" xfId="2" xr:uid="{00000000-0005-0000-0000-000001000000}"/>
    <cellStyle name="Hyperlink" xfId="3" builtinId="8"/>
    <cellStyle name="Normal" xfId="0" builtinId="0"/>
  </cellStyles>
  <dxfs count="39">
    <dxf>
      <font>
        <b/>
        <i val="0"/>
        <color auto="1"/>
      </font>
      <fill>
        <patternFill>
          <bgColor rgb="FFFF9999"/>
        </patternFill>
      </fill>
    </dxf>
    <dxf>
      <font>
        <b/>
        <i val="0"/>
        <color auto="1"/>
      </font>
      <fill>
        <patternFill>
          <bgColor rgb="FFFF9999"/>
        </patternFill>
      </fill>
    </dxf>
    <dxf>
      <font>
        <b/>
        <i val="0"/>
        <color auto="1"/>
      </font>
      <fill>
        <patternFill>
          <bgColor rgb="FFFF9999"/>
        </patternFill>
      </fill>
    </dxf>
    <dxf>
      <font>
        <b/>
        <i val="0"/>
      </font>
      <fill>
        <patternFill>
          <bgColor rgb="FFFF9999"/>
        </patternFill>
      </fill>
    </dxf>
    <dxf>
      <font>
        <b/>
        <i val="0"/>
        <color theme="0"/>
      </font>
    </dxf>
    <dxf>
      <font>
        <b/>
        <i val="0"/>
        <color theme="0"/>
      </font>
    </dxf>
    <dxf>
      <font>
        <color theme="0"/>
      </font>
    </dxf>
    <dxf>
      <font>
        <b/>
        <i val="0"/>
        <color auto="1"/>
      </font>
      <fill>
        <patternFill>
          <bgColor rgb="FFFF9999"/>
        </patternFill>
      </fill>
    </dxf>
    <dxf>
      <font>
        <b/>
        <i val="0"/>
        <color auto="1"/>
      </font>
      <fill>
        <patternFill>
          <bgColor rgb="FFFF9999"/>
        </patternFill>
      </fill>
    </dxf>
    <dxf>
      <font>
        <b/>
        <i val="0"/>
        <color auto="1"/>
      </font>
      <fill>
        <patternFill>
          <bgColor rgb="FFFF9999"/>
        </patternFill>
      </fill>
    </dxf>
    <dxf>
      <font>
        <b/>
        <i val="0"/>
        <color theme="0"/>
      </font>
    </dxf>
    <dxf>
      <font>
        <b/>
        <i val="0"/>
        <color theme="0"/>
      </font>
    </dxf>
    <dxf>
      <font>
        <color theme="0"/>
      </font>
    </dxf>
    <dxf>
      <font>
        <color theme="0"/>
      </font>
    </dxf>
    <dxf>
      <font>
        <b/>
        <i val="0"/>
      </font>
    </dxf>
    <dxf>
      <font>
        <b/>
        <i val="0"/>
      </font>
    </dxf>
    <dxf>
      <font>
        <b/>
        <i val="0"/>
      </font>
    </dxf>
    <dxf>
      <font>
        <color theme="0"/>
      </font>
    </dxf>
    <dxf>
      <font>
        <b/>
        <i val="0"/>
      </font>
      <fill>
        <patternFill>
          <bgColor rgb="FFFF9999"/>
        </patternFill>
      </fill>
    </dxf>
    <dxf>
      <font>
        <b/>
        <i val="0"/>
      </font>
    </dxf>
    <dxf>
      <font>
        <color theme="0"/>
      </font>
    </dxf>
    <dxf>
      <font>
        <b/>
        <i val="0"/>
      </font>
    </dxf>
    <dxf>
      <font>
        <b/>
        <i val="0"/>
      </font>
    </dxf>
    <dxf>
      <font>
        <color theme="0"/>
      </font>
    </dxf>
    <dxf>
      <font>
        <b/>
        <i val="0"/>
      </font>
    </dxf>
    <dxf>
      <font>
        <b/>
        <i val="0"/>
      </font>
    </dxf>
    <dxf>
      <font>
        <color theme="0"/>
      </font>
    </dxf>
    <dxf>
      <font>
        <b/>
        <i val="0"/>
        <color theme="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font>
      <fill>
        <patternFill>
          <bgColor rgb="FFFF9999"/>
        </patternFill>
      </fill>
    </dxf>
    <dxf>
      <font>
        <b/>
        <i val="0"/>
        <color auto="1"/>
      </font>
      <fill>
        <patternFill>
          <bgColor rgb="FFFF9999"/>
        </patternFill>
      </fill>
    </dxf>
    <dxf>
      <font>
        <b/>
        <i val="0"/>
      </font>
      <fill>
        <patternFill>
          <bgColor rgb="FFFF9999"/>
        </patternFill>
      </fill>
    </dxf>
    <dxf>
      <font>
        <b/>
        <i val="0"/>
        <color auto="1"/>
      </font>
      <fill>
        <patternFill>
          <bgColor rgb="FFFF9999"/>
        </patternFill>
      </fill>
    </dxf>
    <dxf>
      <font>
        <b/>
        <i val="0"/>
        <color auto="1"/>
      </font>
      <fill>
        <patternFill>
          <bgColor rgb="FFFF9999"/>
        </patternFill>
      </fill>
    </dxf>
  </dxfs>
  <tableStyles count="0" defaultTableStyle="TableStyleMedium2" defaultPivotStyle="PivotStyleLight16"/>
  <colors>
    <mruColors>
      <color rgb="FF8497B0"/>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ctrlProps/ctrlProp1.xml><?xml version="1.0" encoding="utf-8"?>
<formControlPr xmlns="http://schemas.microsoft.com/office/spreadsheetml/2009/9/main" objectType="CheckBox" fmlaLink="$N$34" lockText="1" noThreeD="1"/>
</file>

<file path=xl/ctrlProps/ctrlProp2.xml><?xml version="1.0" encoding="utf-8"?>
<formControlPr xmlns="http://schemas.microsoft.com/office/spreadsheetml/2009/9/main" objectType="CheckBox" fmlaLink="$I$27" noThreeD="1"/>
</file>

<file path=xl/ctrlProps/ctrlProp3.xml><?xml version="1.0" encoding="utf-8"?>
<formControlPr xmlns="http://schemas.microsoft.com/office/spreadsheetml/2009/9/main" objectType="CheckBox" fmlaLink="$I$28" noThreeD="1"/>
</file>

<file path=xl/ctrlProps/ctrlProp4.xml><?xml version="1.0" encoding="utf-8"?>
<formControlPr xmlns="http://schemas.microsoft.com/office/spreadsheetml/2009/9/main" objectType="CheckBox" fmlaLink="$I$29" noThreeD="1"/>
</file>

<file path=xl/ctrlProps/ctrlProp5.xml><?xml version="1.0" encoding="utf-8"?>
<formControlPr xmlns="http://schemas.microsoft.com/office/spreadsheetml/2009/9/main" objectType="CheckBox" fmlaLink="$I$30" noThreeD="1"/>
</file>

<file path=xl/ctrlProps/ctrlProp6.xml><?xml version="1.0" encoding="utf-8"?>
<formControlPr xmlns="http://schemas.microsoft.com/office/spreadsheetml/2009/9/main" objectType="CheckBox" fmlaLink="$K$27" noThreeD="1"/>
</file>

<file path=xl/ctrlProps/ctrlProp7.xml><?xml version="1.0" encoding="utf-8"?>
<formControlPr xmlns="http://schemas.microsoft.com/office/spreadsheetml/2009/9/main" objectType="CheckBox" fmlaLink="$K$28" noThreeD="1"/>
</file>

<file path=xl/ctrlProps/ctrlProp8.xml><?xml version="1.0" encoding="utf-8"?>
<formControlPr xmlns="http://schemas.microsoft.com/office/spreadsheetml/2009/9/main" objectType="CheckBox" fmlaLink="$K$29" noThreeD="1"/>
</file>

<file path=xl/ctrlProps/ctrlProp9.xml><?xml version="1.0" encoding="utf-8"?>
<formControlPr xmlns="http://schemas.microsoft.com/office/spreadsheetml/2009/9/main" objectType="CheckBox" fmlaLink="$K$30" noThreeD="1"/>
</file>

<file path=xl/ctrlProps/ctrlProp10.xml><?xml version="1.0" encoding="utf-8"?>
<formControlPr xmlns="http://schemas.microsoft.com/office/spreadsheetml/2009/9/main" objectType="CheckBox" fmlaLink="$N$27"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fmlaLink="$N$30"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fmlaLink="$N$3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P$31" noThreeD="1"/>
</file>

<file path=xl/ctrlProps/ctrlProp19.xml><?xml version="1.0" encoding="utf-8"?>
<formControlPr xmlns="http://schemas.microsoft.com/office/spreadsheetml/2009/9/main" objectType="CheckBox" fmlaLink="$N$28" noThreeD="1"/>
</file>

<file path=xl/ctrlProps/ctrlProp20.xml><?xml version="1.0" encoding="utf-8"?>
<formControlPr xmlns="http://schemas.microsoft.com/office/spreadsheetml/2009/9/main" objectType="CheckBox" fmlaLink="$N$29"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fmlaLink="$P$30"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fmlaLink="$P$29"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fmlaLink="$P$28"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fmlaLink="$P$27" noThreeD="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CheckBox" fmlaLink="$D$13" lockText="1" noThreeD="1"/>
</file>

<file path=xl/ctrlProps/ctrlProp39.xml><?xml version="1.0" encoding="utf-8"?>
<formControlPr xmlns="http://schemas.microsoft.com/office/spreadsheetml/2009/9/main" objectType="CheckBox" fmlaLink="$F$13" lockText="1" noThreeD="1"/>
</file>

<file path=xl/ctrlProps/ctrlProp40.xml><?xml version="1.0" encoding="utf-8"?>
<formControlPr xmlns="http://schemas.microsoft.com/office/spreadsheetml/2009/9/main" objectType="CheckBox" fmlaLink="$C$32" noThreeD="1"/>
</file>

<file path=xl/ctrlProps/ctrlProp41.xml><?xml version="1.0" encoding="utf-8"?>
<formControlPr xmlns="http://schemas.microsoft.com/office/spreadsheetml/2009/9/main" objectType="CheckBox" fmlaLink="$C$33" noThreeD="1"/>
</file>

<file path=xl/ctrlProps/ctrlProp42.xml><?xml version="1.0" encoding="utf-8"?>
<formControlPr xmlns="http://schemas.microsoft.com/office/spreadsheetml/2009/9/main" objectType="CheckBox" fmlaLink="$C$34" noThreeD="1"/>
</file>

<file path=xl/ctrlProps/ctrlProp43.xml><?xml version="1.0" encoding="utf-8"?>
<formControlPr xmlns="http://schemas.microsoft.com/office/spreadsheetml/2009/9/main" objectType="CheckBox" fmlaLink="$F$32" noThreeD="1"/>
</file>

<file path=xl/ctrlProps/ctrlProp44.xml><?xml version="1.0" encoding="utf-8"?>
<formControlPr xmlns="http://schemas.microsoft.com/office/spreadsheetml/2009/9/main" objectType="CheckBox" fmlaLink="$F$33" noThreeD="1"/>
</file>

<file path=xl/ctrlProps/ctrlProp45.xml><?xml version="1.0" encoding="utf-8"?>
<formControlPr xmlns="http://schemas.microsoft.com/office/spreadsheetml/2009/9/main" objectType="CheckBox" fmlaLink="$F$34" noThreeD="1"/>
</file>

<file path=xl/ctrlProps/ctrlProp46.xml><?xml version="1.0" encoding="utf-8"?>
<formControlPr xmlns="http://schemas.microsoft.com/office/spreadsheetml/2009/9/main" objectType="CheckBox" fmlaLink="$P$27" noThreeD="1"/>
</file>

<file path=xl/ctrlProps/ctrlProp47.xml><?xml version="1.0" encoding="utf-8"?>
<formControlPr xmlns="http://schemas.microsoft.com/office/spreadsheetml/2009/9/main" objectType="CheckBox" fmlaLink="$H$4" lockText="1" noThreeD="1"/>
</file>

<file path=xl/ctrlProps/ctrlProp48.xml><?xml version="1.0" encoding="utf-8"?>
<formControlPr xmlns="http://schemas.microsoft.com/office/spreadsheetml/2009/9/main" objectType="CheckBox" fmlaLink="$H$5" lockText="1" noThreeD="1"/>
</file>

<file path=xl/ctrlProps/ctrlProp49.xml><?xml version="1.0" encoding="utf-8"?>
<formControlPr xmlns="http://schemas.microsoft.com/office/spreadsheetml/2009/9/main" objectType="CheckBox" fmlaLink="$H$6" lockText="1" noThreeD="1"/>
</file>

<file path=xl/ctrlProps/ctrlProp50.xml><?xml version="1.0" encoding="utf-8"?>
<formControlPr xmlns="http://schemas.microsoft.com/office/spreadsheetml/2009/9/main" objectType="CheckBox" fmlaLink="$H$10" lockText="1" noThreeD="1"/>
</file>

<file path=xl/ctrlProps/ctrlProp51.xml><?xml version="1.0" encoding="utf-8"?>
<formControlPr xmlns="http://schemas.microsoft.com/office/spreadsheetml/2009/9/main" objectType="CheckBox" fmlaLink="$H$11" lockText="1" noThreeD="1"/>
</file>

<file path=xl/ctrlProps/ctrlProp52.xml><?xml version="1.0" encoding="utf-8"?>
<formControlPr xmlns="http://schemas.microsoft.com/office/spreadsheetml/2009/9/main" objectType="CheckBox" fmlaLink="$H$12" lockText="1" noThreeD="1"/>
</file>

<file path=xl/ctrlProps/ctrlProp53.xml><?xml version="1.0" encoding="utf-8"?>
<formControlPr xmlns="http://schemas.microsoft.com/office/spreadsheetml/2009/9/main" objectType="CheckBox" fmlaLink="$H$13" lockText="1" noThreeD="1"/>
</file>

<file path=xl/ctrlProps/ctrlProp54.xml><?xml version="1.0" encoding="utf-8"?>
<formControlPr xmlns="http://schemas.microsoft.com/office/spreadsheetml/2009/9/main" objectType="CheckBox" fmlaLink="$H$14" lockText="1" noThreeD="1"/>
</file>

<file path=xl/ctrlProps/ctrlProp55.xml><?xml version="1.0" encoding="utf-8"?>
<formControlPr xmlns="http://schemas.microsoft.com/office/spreadsheetml/2009/9/main" objectType="CheckBox" fmlaLink="$H$15" lockText="1" noThreeD="1"/>
</file>

<file path=xl/ctrlProps/ctrlProp56.xml><?xml version="1.0" encoding="utf-8"?>
<formControlPr xmlns="http://schemas.microsoft.com/office/spreadsheetml/2009/9/main" objectType="CheckBox" fmlaLink="$H$16" lockText="1" noThreeD="1"/>
</file>

<file path=xl/ctrlProps/ctrlProp57.xml><?xml version="1.0" encoding="utf-8"?>
<formControlPr xmlns="http://schemas.microsoft.com/office/spreadsheetml/2009/9/main" objectType="CheckBox" fmlaLink="$H$17" lockText="1" noThreeD="1"/>
</file>

<file path=xl/ctrlProps/ctrlProp58.xml><?xml version="1.0" encoding="utf-8"?>
<formControlPr xmlns="http://schemas.microsoft.com/office/spreadsheetml/2009/9/main" objectType="CheckBox" fmlaLink="$H$18" lockText="1" noThreeD="1"/>
</file>

<file path=xl/ctrlProps/ctrlProp59.xml><?xml version="1.0" encoding="utf-8"?>
<formControlPr xmlns="http://schemas.microsoft.com/office/spreadsheetml/2009/9/main" objectType="CheckBox" fmlaLink="$H$19" lockText="1" noThreeD="1"/>
</file>

<file path=xl/ctrlProps/ctrlProp60.xml><?xml version="1.0" encoding="utf-8"?>
<formControlPr xmlns="http://schemas.microsoft.com/office/spreadsheetml/2009/9/main" objectType="CheckBox" fmlaLink="$H$20" lockText="1" noThreeD="1"/>
</file>

<file path=xl/ctrlProps/ctrlProp61.xml><?xml version="1.0" encoding="utf-8"?>
<formControlPr xmlns="http://schemas.microsoft.com/office/spreadsheetml/2009/9/main" objectType="CheckBox" fmlaLink="$H$21" lockText="1" noThreeD="1"/>
</file>

<file path=xl/ctrlProps/ctrlProp62.xml><?xml version="1.0" encoding="utf-8"?>
<formControlPr xmlns="http://schemas.microsoft.com/office/spreadsheetml/2009/9/main" objectType="CheckBox" fmlaLink="$H$22" lockText="1" noThreeD="1"/>
</file>

<file path=xl/ctrlProps/ctrlProp63.xml><?xml version="1.0" encoding="utf-8"?>
<formControlPr xmlns="http://schemas.microsoft.com/office/spreadsheetml/2009/9/main" objectType="CheckBox" fmlaLink="$H$26" lockText="1" noThreeD="1"/>
</file>

<file path=xl/ctrlProps/ctrlProp64.xml><?xml version="1.0" encoding="utf-8"?>
<formControlPr xmlns="http://schemas.microsoft.com/office/spreadsheetml/2009/9/main" objectType="CheckBox" fmlaLink="$H$27" lockText="1" noThreeD="1"/>
</file>

<file path=xl/ctrlProps/ctrlProp65.xml><?xml version="1.0" encoding="utf-8"?>
<formControlPr xmlns="http://schemas.microsoft.com/office/spreadsheetml/2009/9/main" objectType="CheckBox" fmlaLink="$H$28" lockText="1" noThreeD="1"/>
</file>

<file path=xl/ctrlProps/ctrlProp66.xml><?xml version="1.0" encoding="utf-8"?>
<formControlPr xmlns="http://schemas.microsoft.com/office/spreadsheetml/2009/9/main" objectType="CheckBox" fmlaLink="$H$29" lockText="1" noThreeD="1"/>
</file>

<file path=xl/ctrlProps/ctrlProp67.xml><?xml version="1.0" encoding="utf-8"?>
<formControlPr xmlns="http://schemas.microsoft.com/office/spreadsheetml/2009/9/main" objectType="CheckBox" fmlaLink="$H$33" lockText="1" noThreeD="1"/>
</file>

<file path=xl/ctrlProps/ctrlProp68.xml><?xml version="1.0" encoding="utf-8"?>
<formControlPr xmlns="http://schemas.microsoft.com/office/spreadsheetml/2009/9/main" objectType="CheckBox" fmlaLink="$H$34" lockText="1" noThreeD="1"/>
</file>

<file path=xl/ctrlProps/ctrlProp69.xml><?xml version="1.0" encoding="utf-8"?>
<formControlPr xmlns="http://schemas.microsoft.com/office/spreadsheetml/2009/9/main" objectType="CheckBox" fmlaLink="$H$35" lockText="1" noThreeD="1"/>
</file>

<file path=xl/ctrlProps/ctrlProp70.xml><?xml version="1.0" encoding="utf-8"?>
<formControlPr xmlns="http://schemas.microsoft.com/office/spreadsheetml/2009/9/main" objectType="CheckBox" fmlaLink="$H$36" lockText="1" noThreeD="1"/>
</file>

<file path=xl/ctrlProps/ctrlProp71.xml><?xml version="1.0" encoding="utf-8"?>
<formControlPr xmlns="http://schemas.microsoft.com/office/spreadsheetml/2009/9/main" objectType="CheckBox" fmlaLink="$H$37" lockText="1" noThreeD="1"/>
</file>

<file path=xl/ctrlProps/ctrlProp72.xml><?xml version="1.0" encoding="utf-8"?>
<formControlPr xmlns="http://schemas.microsoft.com/office/spreadsheetml/2009/9/main" objectType="CheckBox" fmlaLink="$H$4" lockText="1" noThreeD="1"/>
</file>

<file path=xl/ctrlProps/ctrlProp73.xml><?xml version="1.0" encoding="utf-8"?>
<formControlPr xmlns="http://schemas.microsoft.com/office/spreadsheetml/2009/9/main" objectType="CheckBox" fmlaLink="$H$5" lockText="1" noThreeD="1"/>
</file>

<file path=xl/ctrlProps/ctrlProp74.xml><?xml version="1.0" encoding="utf-8"?>
<formControlPr xmlns="http://schemas.microsoft.com/office/spreadsheetml/2009/9/main" objectType="CheckBox" fmlaLink="$H$6" lockText="1" noThreeD="1"/>
</file>

<file path=xl/ctrlProps/ctrlProp75.xml><?xml version="1.0" encoding="utf-8"?>
<formControlPr xmlns="http://schemas.microsoft.com/office/spreadsheetml/2009/9/main" objectType="CheckBox" fmlaLink="$H$7" lockText="1" noThreeD="1"/>
</file>

<file path=xl/ctrlProps/ctrlProp76.xml><?xml version="1.0" encoding="utf-8"?>
<formControlPr xmlns="http://schemas.microsoft.com/office/spreadsheetml/2009/9/main" objectType="CheckBox" fmlaLink="$H$8" lockText="1" noThreeD="1"/>
</file>

<file path=xl/ctrlProps/ctrlProp77.xml><?xml version="1.0" encoding="utf-8"?>
<formControlPr xmlns="http://schemas.microsoft.com/office/spreadsheetml/2009/9/main" objectType="CheckBox" fmlaLink="$H$9" lockText="1" noThreeD="1"/>
</file>

<file path=xl/ctrlProps/ctrlProp78.xml><?xml version="1.0" encoding="utf-8"?>
<formControlPr xmlns="http://schemas.microsoft.com/office/spreadsheetml/2009/9/main" objectType="CheckBox" fmlaLink="$H$10" lockText="1" noThreeD="1"/>
</file>

<file path=xl/ctrlProps/ctrlProp79.xml><?xml version="1.0" encoding="utf-8"?>
<formControlPr xmlns="http://schemas.microsoft.com/office/spreadsheetml/2009/9/main" objectType="CheckBox" fmlaLink="$H$11" lockText="1" noThreeD="1"/>
</file>

<file path=xl/ctrlProps/ctrlProp80.xml><?xml version="1.0" encoding="utf-8"?>
<formControlPr xmlns="http://schemas.microsoft.com/office/spreadsheetml/2009/9/main" objectType="CheckBox" fmlaLink="$H$12" lockText="1" noThreeD="1"/>
</file>

<file path=xl/ctrlProps/ctrlProp81.xml><?xml version="1.0" encoding="utf-8"?>
<formControlPr xmlns="http://schemas.microsoft.com/office/spreadsheetml/2009/9/main" objectType="CheckBox" fmlaLink="$H$16" lockText="1" noThreeD="1"/>
</file>

<file path=xl/ctrlProps/ctrlProp82.xml><?xml version="1.0" encoding="utf-8"?>
<formControlPr xmlns="http://schemas.microsoft.com/office/spreadsheetml/2009/9/main" objectType="CheckBox" fmlaLink="$H$17" lockText="1" noThreeD="1"/>
</file>

<file path=xl/ctrlProps/ctrlProp83.xml><?xml version="1.0" encoding="utf-8"?>
<formControlPr xmlns="http://schemas.microsoft.com/office/spreadsheetml/2009/9/main" objectType="CheckBox" fmlaLink="$H$18" lockText="1" noThreeD="1"/>
</file>

<file path=xl/ctrlProps/ctrlProp84.xml><?xml version="1.0" encoding="utf-8"?>
<formControlPr xmlns="http://schemas.microsoft.com/office/spreadsheetml/2009/9/main" objectType="CheckBox" fmlaLink="$H$19" lockText="1" noThreeD="1"/>
</file>

<file path=xl/ctrlProps/ctrlProp85.xml><?xml version="1.0" encoding="utf-8"?>
<formControlPr xmlns="http://schemas.microsoft.com/office/spreadsheetml/2009/9/main" objectType="CheckBox" fmlaLink="$H$23" lockText="1" noThreeD="1"/>
</file>

<file path=xl/ctrlProps/ctrlProp86.xml><?xml version="1.0" encoding="utf-8"?>
<formControlPr xmlns="http://schemas.microsoft.com/office/spreadsheetml/2009/9/main" objectType="CheckBox" fmlaLink="$H$24" lockText="1" noThreeD="1"/>
</file>

<file path=xl/ctrlProps/ctrlProp87.xml><?xml version="1.0" encoding="utf-8"?>
<formControlPr xmlns="http://schemas.microsoft.com/office/spreadsheetml/2009/9/main" objectType="CheckBox" fmlaLink="$H$28" lockText="1" noThreeD="1"/>
</file>

<file path=xl/ctrlProps/ctrlProp88.xml><?xml version="1.0" encoding="utf-8"?>
<formControlPr xmlns="http://schemas.microsoft.com/office/spreadsheetml/2009/9/main" objectType="CheckBox" fmlaLink="$H$29" lockText="1" noThreeD="1"/>
</file>

<file path=xl/ctrlProps/ctrlProp89.xml><?xml version="1.0" encoding="utf-8"?>
<formControlPr xmlns="http://schemas.microsoft.com/office/spreadsheetml/2009/9/main" objectType="CheckBox" fmlaLink="$H$30" lockText="1" noThreeD="1"/>
</file>

<file path=xl/ctrlProps/ctrlProp90.xml><?xml version="1.0" encoding="utf-8"?>
<formControlPr xmlns="http://schemas.microsoft.com/office/spreadsheetml/2009/9/main" objectType="CheckBox" fmlaLink="$H$31" lockText="1" noThreeD="1"/>
</file>

<file path=xl/ctrlProps/ctrlProp91.xml><?xml version="1.0" encoding="utf-8"?>
<formControlPr xmlns="http://schemas.microsoft.com/office/spreadsheetml/2009/9/main" objectType="CheckBox" fmlaLink="$H$32" lockText="1" noThreeD="1"/>
</file>

<file path=xl/ctrlProps/ctrlProp92.xml><?xml version="1.0" encoding="utf-8"?>
<formControlPr xmlns="http://schemas.microsoft.com/office/spreadsheetml/2009/9/main" objectType="CheckBox" fmlaLink="$H$33" lockText="1" noThreeD="1"/>
</file>

<file path=xl/ctrlProps/ctrlProp93.xml><?xml version="1.0" encoding="utf-8"?>
<formControlPr xmlns="http://schemas.microsoft.com/office/spreadsheetml/2009/9/main" objectType="CheckBox" fmlaLink="$H$37" lockText="1" noThreeD="1"/>
</file>

<file path=xl/ctrlProps/ctrlProp94.xml><?xml version="1.0" encoding="utf-8"?>
<formControlPr xmlns="http://schemas.microsoft.com/office/spreadsheetml/2009/9/main" objectType="CheckBox" fmlaLink="$H$38" lockText="1" noThreeD="1"/>
</file>

<file path=xl/ctrlProps/ctrlProp95.xml><?xml version="1.0" encoding="utf-8"?>
<formControlPr xmlns="http://schemas.microsoft.com/office/spreadsheetml/2009/9/main" objectType="CheckBox" fmlaLink="$H$39" lockText="1" noThreeD="1"/>
</file>

<file path=xl/ctrlProps/ctrlProp96.xml><?xml version="1.0" encoding="utf-8"?>
<formControlPr xmlns="http://schemas.microsoft.com/office/spreadsheetml/2009/9/main" objectType="CheckBox" fmlaLink="$H$40" lockText="1" noThreeD="1"/>
</file>

<file path=xl/ctrlProps/ctrlProp97.xml><?xml version="1.0" encoding="utf-8"?>
<formControlPr xmlns="http://schemas.microsoft.com/office/spreadsheetml/2009/9/main" objectType="CheckBox" fmlaLink="$H$41" lockText="1" noThreeD="1"/>
</file>

<file path=xl/ctrlProps/ctrlProp98.xml><?xml version="1.0" encoding="utf-8"?>
<formControlPr xmlns="http://schemas.microsoft.com/office/spreadsheetml/2009/9/main" objectType="CheckBox" fmlaLink="$H$42" lockText="1" noThreeD="1"/>
</file>

<file path=xl/ctrlProps/ctrlProp99.xml><?xml version="1.0" encoding="utf-8"?>
<formControlPr xmlns="http://schemas.microsoft.com/office/spreadsheetml/2009/9/main" objectType="CheckBox" fmlaLink="$H$43" lockText="1" noThreeD="1"/>
</file>

<file path=xl/ctrlProps/ctrlProp100.xml><?xml version="1.0" encoding="utf-8"?>
<formControlPr xmlns="http://schemas.microsoft.com/office/spreadsheetml/2009/9/main" objectType="CheckBox" fmlaLink="$H$44" lockText="1" noThreeD="1"/>
</file>

<file path=xl/ctrlProps/ctrlProp101.xml><?xml version="1.0" encoding="utf-8"?>
<formControlPr xmlns="http://schemas.microsoft.com/office/spreadsheetml/2009/9/main" objectType="CheckBox" fmlaLink="$H$48" lockText="1" noThreeD="1"/>
</file>

<file path=xl/ctrlProps/ctrlProp102.xml><?xml version="1.0" encoding="utf-8"?>
<formControlPr xmlns="http://schemas.microsoft.com/office/spreadsheetml/2009/9/main" objectType="CheckBox" fmlaLink="$H$49" lockText="1" noThreeD="1"/>
</file>

<file path=xl/ctrlProps/ctrlProp103.xml><?xml version="1.0" encoding="utf-8"?>
<formControlPr xmlns="http://schemas.microsoft.com/office/spreadsheetml/2009/9/main" objectType="CheckBox" fmlaLink="$H$50" lockText="1" noThreeD="1"/>
</file>

<file path=xl/ctrlProps/ctrlProp104.xml><?xml version="1.0" encoding="utf-8"?>
<formControlPr xmlns="http://schemas.microsoft.com/office/spreadsheetml/2009/9/main" objectType="CheckBox" fmlaLink="$H$54" lockText="1" noThreeD="1"/>
</file>

<file path=xl/ctrlProps/ctrlProp105.xml><?xml version="1.0" encoding="utf-8"?>
<formControlPr xmlns="http://schemas.microsoft.com/office/spreadsheetml/2009/9/main" objectType="CheckBox" fmlaLink="$H$55" lockText="1" noThreeD="1"/>
</file>

<file path=xl/ctrlProps/ctrlProp106.xml><?xml version="1.0" encoding="utf-8"?>
<formControlPr xmlns="http://schemas.microsoft.com/office/spreadsheetml/2009/9/main" objectType="CheckBox" fmlaLink="$H$56" lockText="1" noThreeD="1"/>
</file>

<file path=xl/ctrlProps/ctrlProp107.xml><?xml version="1.0" encoding="utf-8"?>
<formControlPr xmlns="http://schemas.microsoft.com/office/spreadsheetml/2009/9/main" objectType="CheckBox" fmlaLink="$H$57" lockText="1" noThreeD="1"/>
</file>

<file path=xl/ctrlProps/ctrlProp108.xml><?xml version="1.0" encoding="utf-8"?>
<formControlPr xmlns="http://schemas.microsoft.com/office/spreadsheetml/2009/9/main" objectType="CheckBox" fmlaLink="$H$58" lockText="1" noThreeD="1"/>
</file>

<file path=xl/ctrlProps/ctrlProp109.xml><?xml version="1.0" encoding="utf-8"?>
<formControlPr xmlns="http://schemas.microsoft.com/office/spreadsheetml/2009/9/main" objectType="CheckBox" fmlaLink="$H$70" lockText="1" noThreeD="1"/>
</file>

<file path=xl/ctrlProps/ctrlProp110.xml><?xml version="1.0" encoding="utf-8"?>
<formControlPr xmlns="http://schemas.microsoft.com/office/spreadsheetml/2009/9/main" objectType="CheckBox" fmlaLink="$H$71" lockText="1" noThreeD="1"/>
</file>

<file path=xl/ctrlProps/ctrlProp111.xml><?xml version="1.0" encoding="utf-8"?>
<formControlPr xmlns="http://schemas.microsoft.com/office/spreadsheetml/2009/9/main" objectType="CheckBox" fmlaLink="$H$72" lockText="1" noThreeD="1"/>
</file>

<file path=xl/ctrlProps/ctrlProp112.xml><?xml version="1.0" encoding="utf-8"?>
<formControlPr xmlns="http://schemas.microsoft.com/office/spreadsheetml/2009/9/main" objectType="CheckBox" fmlaLink="$H$73" lockText="1" noThreeD="1"/>
</file>

<file path=xl/ctrlProps/ctrlProp113.xml><?xml version="1.0" encoding="utf-8"?>
<formControlPr xmlns="http://schemas.microsoft.com/office/spreadsheetml/2009/9/main" objectType="CheckBox" fmlaLink="$H$63" lockText="1" noThreeD="1"/>
</file>

<file path=xl/ctrlProps/ctrlProp114.xml><?xml version="1.0" encoding="utf-8"?>
<formControlPr xmlns="http://schemas.microsoft.com/office/spreadsheetml/2009/9/main" objectType="CheckBox" fmlaLink="$H$64" lockText="1" noThreeD="1"/>
</file>

<file path=xl/ctrlProps/ctrlProp115.xml><?xml version="1.0" encoding="utf-8"?>
<formControlPr xmlns="http://schemas.microsoft.com/office/spreadsheetml/2009/9/main" objectType="CheckBox" fmlaLink="$H$65" lockText="1" noThreeD="1"/>
</file>

<file path=xl/ctrlProps/ctrlProp116.xml><?xml version="1.0" encoding="utf-8"?>
<formControlPr xmlns="http://schemas.microsoft.com/office/spreadsheetml/2009/9/main" objectType="CheckBox" fmlaLink="$H$66" lockText="1" noThreeD="1"/>
</file>

<file path=xl/ctrlProps/ctrlProp117.xml><?xml version="1.0" encoding="utf-8"?>
<formControlPr xmlns="http://schemas.microsoft.com/office/spreadsheetml/2009/9/main" objectType="CheckBox" fmlaLink="$H$59" lockText="1" noThreeD="1"/>
</file>

<file path=xl/ctrlProps/ctrlProp118.xml><?xml version="1.0" encoding="utf-8"?>
<formControlPr xmlns="http://schemas.microsoft.com/office/spreadsheetml/2009/9/main" objectType="CheckBox" fmlaLink="$H$4" lockText="1" noThreeD="1"/>
</file>

<file path=xl/ctrlProps/ctrlProp119.xml><?xml version="1.0" encoding="utf-8"?>
<formControlPr xmlns="http://schemas.microsoft.com/office/spreadsheetml/2009/9/main" objectType="CheckBox" fmlaLink="$H$5" lockText="1" noThreeD="1"/>
</file>

<file path=xl/ctrlProps/ctrlProp120.xml><?xml version="1.0" encoding="utf-8"?>
<formControlPr xmlns="http://schemas.microsoft.com/office/spreadsheetml/2009/9/main" objectType="CheckBox" fmlaLink="$H$6" lockText="1" noThreeD="1"/>
</file>

<file path=xl/ctrlProps/ctrlProp121.xml><?xml version="1.0" encoding="utf-8"?>
<formControlPr xmlns="http://schemas.microsoft.com/office/spreadsheetml/2009/9/main" objectType="CheckBox" fmlaLink="$H$7" lockText="1" noThreeD="1"/>
</file>

<file path=xl/ctrlProps/ctrlProp122.xml><?xml version="1.0" encoding="utf-8"?>
<formControlPr xmlns="http://schemas.microsoft.com/office/spreadsheetml/2009/9/main" objectType="CheckBox" fmlaLink="$H$8" lockText="1" noThreeD="1"/>
</file>

<file path=xl/ctrlProps/ctrlProp123.xml><?xml version="1.0" encoding="utf-8"?>
<formControlPr xmlns="http://schemas.microsoft.com/office/spreadsheetml/2009/9/main" objectType="CheckBox" fmlaLink="$H$9" lockText="1" noThreeD="1"/>
</file>

<file path=xl/ctrlProps/ctrlProp124.xml><?xml version="1.0" encoding="utf-8"?>
<formControlPr xmlns="http://schemas.microsoft.com/office/spreadsheetml/2009/9/main" objectType="CheckBox" fmlaLink="$H$10" lockText="1" noThreeD="1"/>
</file>

<file path=xl/ctrlProps/ctrlProp125.xml><?xml version="1.0" encoding="utf-8"?>
<formControlPr xmlns="http://schemas.microsoft.com/office/spreadsheetml/2009/9/main" objectType="CheckBox" fmlaLink="$H$14" lockText="1" noThreeD="1"/>
</file>

<file path=xl/ctrlProps/ctrlProp126.xml><?xml version="1.0" encoding="utf-8"?>
<formControlPr xmlns="http://schemas.microsoft.com/office/spreadsheetml/2009/9/main" objectType="CheckBox" fmlaLink="$H$15" lockText="1" noThreeD="1"/>
</file>

<file path=xl/ctrlProps/ctrlProp127.xml><?xml version="1.0" encoding="utf-8"?>
<formControlPr xmlns="http://schemas.microsoft.com/office/spreadsheetml/2009/9/main" objectType="CheckBox" fmlaLink="$H$16" lockText="1" noThreeD="1"/>
</file>

<file path=xl/ctrlProps/ctrlProp128.xml><?xml version="1.0" encoding="utf-8"?>
<formControlPr xmlns="http://schemas.microsoft.com/office/spreadsheetml/2009/9/main" objectType="CheckBox" fmlaLink="$H$17" lockText="1" noThreeD="1"/>
</file>

<file path=xl/ctrlProps/ctrlProp129.xml><?xml version="1.0" encoding="utf-8"?>
<formControlPr xmlns="http://schemas.microsoft.com/office/spreadsheetml/2009/9/main" objectType="CheckBox" fmlaLink="$H$18" lockText="1" noThreeD="1"/>
</file>

<file path=xl/ctrlProps/ctrlProp130.xml><?xml version="1.0" encoding="utf-8"?>
<formControlPr xmlns="http://schemas.microsoft.com/office/spreadsheetml/2009/9/main" objectType="CheckBox" fmlaLink="$H$19" lockText="1" noThreeD="1"/>
</file>

<file path=xl/ctrlProps/ctrlProp131.xml><?xml version="1.0" encoding="utf-8"?>
<formControlPr xmlns="http://schemas.microsoft.com/office/spreadsheetml/2009/9/main" objectType="CheckBox" fmlaLink="$H$20" lockText="1" noThreeD="1"/>
</file>

<file path=xl/ctrlProps/ctrlProp132.xml><?xml version="1.0" encoding="utf-8"?>
<formControlPr xmlns="http://schemas.microsoft.com/office/spreadsheetml/2009/9/main" objectType="CheckBox" fmlaLink="$H$21" lockText="1" noThreeD="1"/>
</file>

<file path=xl/ctrlProps/ctrlProp133.xml><?xml version="1.0" encoding="utf-8"?>
<formControlPr xmlns="http://schemas.microsoft.com/office/spreadsheetml/2009/9/main" objectType="CheckBox" fmlaLink="$H$22" lockText="1" noThreeD="1"/>
</file>

<file path=xl/ctrlProps/ctrlProp134.xml><?xml version="1.0" encoding="utf-8"?>
<formControlPr xmlns="http://schemas.microsoft.com/office/spreadsheetml/2009/9/main" objectType="CheckBox" fmlaLink="$H$26" lockText="1" noThreeD="1"/>
</file>

<file path=xl/ctrlProps/ctrlProp135.xml><?xml version="1.0" encoding="utf-8"?>
<formControlPr xmlns="http://schemas.microsoft.com/office/spreadsheetml/2009/9/main" objectType="CheckBox" fmlaLink="$H$27" lockText="1" noThreeD="1"/>
</file>

<file path=xl/ctrlProps/ctrlProp136.xml><?xml version="1.0" encoding="utf-8"?>
<formControlPr xmlns="http://schemas.microsoft.com/office/spreadsheetml/2009/9/main" objectType="CheckBox" fmlaLink="$H$28" lockText="1" noThreeD="1"/>
</file>

<file path=xl/ctrlProps/ctrlProp137.xml><?xml version="1.0" encoding="utf-8"?>
<formControlPr xmlns="http://schemas.microsoft.com/office/spreadsheetml/2009/9/main" objectType="CheckBox" fmlaLink="$H$29" lockText="1" noThreeD="1"/>
</file>

<file path=xl/ctrlProps/ctrlProp138.xml><?xml version="1.0" encoding="utf-8"?>
<formControlPr xmlns="http://schemas.microsoft.com/office/spreadsheetml/2009/9/main" objectType="CheckBox" checked="Checked" fmlaLink="$H$1" lockText="1" noThreeD="1"/>
</file>

<file path=xl/ctrlProps/ctrlProp139.xml><?xml version="1.0" encoding="utf-8"?>
<formControlPr xmlns="http://schemas.microsoft.com/office/spreadsheetml/2009/9/main" objectType="CheckBox" fmlaLink="$D$5" lockText="1" noThreeD="1"/>
</file>

<file path=xl/ctrlProps/ctrlProp140.xml><?xml version="1.0" encoding="utf-8"?>
<formControlPr xmlns="http://schemas.microsoft.com/office/spreadsheetml/2009/9/main" objectType="CheckBox" fmlaLink="$D$6" lockText="1" noThreeD="1"/>
</file>

<file path=xl/ctrlProps/ctrlProp141.xml><?xml version="1.0" encoding="utf-8"?>
<formControlPr xmlns="http://schemas.microsoft.com/office/spreadsheetml/2009/9/main" objectType="CheckBox" fmlaLink="$I$8" lockText="1" noThreeD="1"/>
</file>

<file path=xl/ctrlProps/ctrlProp142.xml><?xml version="1.0" encoding="utf-8"?>
<formControlPr xmlns="http://schemas.microsoft.com/office/spreadsheetml/2009/9/main" objectType="CheckBox" fmlaLink="$L$6" lockText="1"/>
</file>

<file path=xl/ctrlProps/ctrlProp143.xml><?xml version="1.0" encoding="utf-8"?>
<formControlPr xmlns="http://schemas.microsoft.com/office/spreadsheetml/2009/9/main" objectType="CheckBox" fmlaLink="$O$110" lockText="1"/>
</file>

<file path=xl/ctrlProps/ctrlProp144.xml><?xml version="1.0" encoding="utf-8"?>
<formControlPr xmlns="http://schemas.microsoft.com/office/spreadsheetml/2009/9/main" objectType="CheckBox" fmlaLink="$L$7" lockText="1"/>
</file>

<file path=xl/ctrlProps/ctrlProp145.xml><?xml version="1.0" encoding="utf-8"?>
<formControlPr xmlns="http://schemas.microsoft.com/office/spreadsheetml/2009/9/main" objectType="CheckBox" fmlaLink="$L$8" lockText="1"/>
</file>

<file path=xl/ctrlProps/ctrlProp146.xml><?xml version="1.0" encoding="utf-8"?>
<formControlPr xmlns="http://schemas.microsoft.com/office/spreadsheetml/2009/9/main" objectType="CheckBox" fmlaLink="$L$9" lockText="1"/>
</file>

<file path=xl/ctrlProps/ctrlProp147.xml><?xml version="1.0" encoding="utf-8"?>
<formControlPr xmlns="http://schemas.microsoft.com/office/spreadsheetml/2009/9/main" objectType="CheckBox" fmlaLink="$O$111" lockText="1"/>
</file>

<file path=xl/ctrlProps/ctrlProp148.xml><?xml version="1.0" encoding="utf-8"?>
<formControlPr xmlns="http://schemas.microsoft.com/office/spreadsheetml/2009/9/main" objectType="CheckBox" fmlaLink="$O$112" lockText="1"/>
</file>

<file path=xl/ctrlProps/ctrlProp149.xml><?xml version="1.0" encoding="utf-8"?>
<formControlPr xmlns="http://schemas.microsoft.com/office/spreadsheetml/2009/9/main" objectType="CheckBox" fmlaLink="$O$113" lockText="1"/>
</file>

<file path=xl/ctrlProps/ctrlProp150.xml><?xml version="1.0" encoding="utf-8"?>
<formControlPr xmlns="http://schemas.microsoft.com/office/spreadsheetml/2009/9/main" objectType="CheckBox" fmlaLink="$O$114" lockText="1"/>
</file>

<file path=xl/ctrlProps/ctrlProp151.xml><?xml version="1.0" encoding="utf-8"?>
<formControlPr xmlns="http://schemas.microsoft.com/office/spreadsheetml/2009/9/main" objectType="CheckBox" fmlaLink="$O$115" lockText="1"/>
</file>

<file path=xl/ctrlProps/ctrlProp152.xml><?xml version="1.0" encoding="utf-8"?>
<formControlPr xmlns="http://schemas.microsoft.com/office/spreadsheetml/2009/9/main" objectType="CheckBox" fmlaLink="$O$116" lockText="1"/>
</file>

<file path=xl/ctrlProps/ctrlProp153.xml><?xml version="1.0" encoding="utf-8"?>
<formControlPr xmlns="http://schemas.microsoft.com/office/spreadsheetml/2009/9/main" objectType="CheckBox" fmlaLink="$O$117" lockText="1"/>
</file>

<file path=xl/ctrlProps/ctrlProp154.xml><?xml version="1.0" encoding="utf-8"?>
<formControlPr xmlns="http://schemas.microsoft.com/office/spreadsheetml/2009/9/main" objectType="CheckBox" fmlaLink="$O$118" lockText="1"/>
</file>

<file path=xl/ctrlProps/ctrlProp155.xml><?xml version="1.0" encoding="utf-8"?>
<formControlPr xmlns="http://schemas.microsoft.com/office/spreadsheetml/2009/9/main" objectType="CheckBox" fmlaLink="$O$119" lockText="1"/>
</file>

<file path=xl/ctrlProps/ctrlProp156.xml><?xml version="1.0" encoding="utf-8"?>
<formControlPr xmlns="http://schemas.microsoft.com/office/spreadsheetml/2009/9/main" objectType="CheckBox" fmlaLink="$O$121" lockText="1"/>
</file>

<file path=xl/ctrlProps/ctrlProp157.xml><?xml version="1.0" encoding="utf-8"?>
<formControlPr xmlns="http://schemas.microsoft.com/office/spreadsheetml/2009/9/main" objectType="CheckBox" fmlaLink="$O$122" lockText="1"/>
</file>

<file path=xl/ctrlProps/ctrlProp158.xml><?xml version="1.0" encoding="utf-8"?>
<formControlPr xmlns="http://schemas.microsoft.com/office/spreadsheetml/2009/9/main" objectType="CheckBox" fmlaLink="$O$123" lockText="1"/>
</file>

<file path=xl/ctrlProps/ctrlProp159.xml><?xml version="1.0" encoding="utf-8"?>
<formControlPr xmlns="http://schemas.microsoft.com/office/spreadsheetml/2009/9/main" objectType="CheckBox" fmlaLink="$O$124" lockText="1"/>
</file>

<file path=xl/ctrlProps/ctrlProp160.xml><?xml version="1.0" encoding="utf-8"?>
<formControlPr xmlns="http://schemas.microsoft.com/office/spreadsheetml/2009/9/main" objectType="CheckBox" fmlaLink="$O$125" lockText="1"/>
</file>

<file path=xl/ctrlProps/ctrlProp161.xml><?xml version="1.0" encoding="utf-8"?>
<formControlPr xmlns="http://schemas.microsoft.com/office/spreadsheetml/2009/9/main" objectType="CheckBox" fmlaLink="$O$126" lockText="1"/>
</file>

<file path=xl/ctrlProps/ctrlProp162.xml><?xml version="1.0" encoding="utf-8"?>
<formControlPr xmlns="http://schemas.microsoft.com/office/spreadsheetml/2009/9/main" objectType="CheckBox" fmlaLink="$O$127" lockText="1"/>
</file>

<file path=xl/ctrlProps/ctrlProp163.xml><?xml version="1.0" encoding="utf-8"?>
<formControlPr xmlns="http://schemas.microsoft.com/office/spreadsheetml/2009/9/main" objectType="CheckBox" fmlaLink="$O$128" lockText="1"/>
</file>

<file path=xl/ctrlProps/ctrlProp164.xml><?xml version="1.0" encoding="utf-8"?>
<formControlPr xmlns="http://schemas.microsoft.com/office/spreadsheetml/2009/9/main" objectType="CheckBox" fmlaLink="$O$129" lockText="1"/>
</file>

<file path=xl/ctrlProps/ctrlProp165.xml><?xml version="1.0" encoding="utf-8"?>
<formControlPr xmlns="http://schemas.microsoft.com/office/spreadsheetml/2009/9/main" objectType="CheckBox" fmlaLink="$O$130" lockText="1"/>
</file>

<file path=xl/ctrlProps/ctrlProp166.xml><?xml version="1.0" encoding="utf-8"?>
<formControlPr xmlns="http://schemas.microsoft.com/office/spreadsheetml/2009/9/main" objectType="CheckBox" fmlaLink="$O$131" lockText="1"/>
</file>

<file path=xl/ctrlProps/ctrlProp167.xml><?xml version="1.0" encoding="utf-8"?>
<formControlPr xmlns="http://schemas.microsoft.com/office/spreadsheetml/2009/9/main" objectType="CheckBox" fmlaLink="$O$132" lockText="1"/>
</file>

<file path=xl/ctrlProps/ctrlProp168.xml><?xml version="1.0" encoding="utf-8"?>
<formControlPr xmlns="http://schemas.microsoft.com/office/spreadsheetml/2009/9/main" objectType="CheckBox" fmlaLink="$O$133" lockText="1"/>
</file>

<file path=xl/ctrlProps/ctrlProp169.xml><?xml version="1.0" encoding="utf-8"?>
<formControlPr xmlns="http://schemas.microsoft.com/office/spreadsheetml/2009/9/main" objectType="CheckBox" fmlaLink="$O$134" lockText="1"/>
</file>

<file path=xl/ctrlProps/ctrlProp170.xml><?xml version="1.0" encoding="utf-8"?>
<formControlPr xmlns="http://schemas.microsoft.com/office/spreadsheetml/2009/9/main" objectType="CheckBox" fmlaLink="$O$135" lockText="1"/>
</file>

<file path=xl/ctrlProps/ctrlProp171.xml><?xml version="1.0" encoding="utf-8"?>
<formControlPr xmlns="http://schemas.microsoft.com/office/spreadsheetml/2009/9/main" objectType="CheckBox" fmlaLink="$O$146" lockText="1"/>
</file>

<file path=xl/ctrlProps/ctrlProp172.xml><?xml version="1.0" encoding="utf-8"?>
<formControlPr xmlns="http://schemas.microsoft.com/office/spreadsheetml/2009/9/main" objectType="CheckBox" fmlaLink="$L$110" lockText="1"/>
</file>

<file path=xl/ctrlProps/ctrlProp173.xml><?xml version="1.0" encoding="utf-8"?>
<formControlPr xmlns="http://schemas.microsoft.com/office/spreadsheetml/2009/9/main" objectType="CheckBox" fmlaLink="$K$110" lockText="1"/>
</file>

<file path=xl/ctrlProps/ctrlProp174.xml><?xml version="1.0" encoding="utf-8"?>
<formControlPr xmlns="http://schemas.microsoft.com/office/spreadsheetml/2009/9/main" objectType="CheckBox" fmlaLink="$K$111" lockText="1"/>
</file>

<file path=xl/ctrlProps/ctrlProp175.xml><?xml version="1.0" encoding="utf-8"?>
<formControlPr xmlns="http://schemas.microsoft.com/office/spreadsheetml/2009/9/main" objectType="CheckBox" fmlaLink="$K$112" lockText="1"/>
</file>

<file path=xl/ctrlProps/ctrlProp176.xml><?xml version="1.0" encoding="utf-8"?>
<formControlPr xmlns="http://schemas.microsoft.com/office/spreadsheetml/2009/9/main" objectType="CheckBox" fmlaLink="$K$113" lockText="1"/>
</file>

<file path=xl/ctrlProps/ctrlProp177.xml><?xml version="1.0" encoding="utf-8"?>
<formControlPr xmlns="http://schemas.microsoft.com/office/spreadsheetml/2009/9/main" objectType="CheckBox" fmlaLink="$K$114" lockText="1"/>
</file>

<file path=xl/ctrlProps/ctrlProp178.xml><?xml version="1.0" encoding="utf-8"?>
<formControlPr xmlns="http://schemas.microsoft.com/office/spreadsheetml/2009/9/main" objectType="CheckBox" fmlaLink="$K$115" lockText="1"/>
</file>

<file path=xl/ctrlProps/ctrlProp179.xml><?xml version="1.0" encoding="utf-8"?>
<formControlPr xmlns="http://schemas.microsoft.com/office/spreadsheetml/2009/9/main" objectType="CheckBox" fmlaLink="$K$116" lockText="1"/>
</file>

<file path=xl/ctrlProps/ctrlProp180.xml><?xml version="1.0" encoding="utf-8"?>
<formControlPr xmlns="http://schemas.microsoft.com/office/spreadsheetml/2009/9/main" objectType="CheckBox" fmlaLink="$K$117" lockText="1"/>
</file>

<file path=xl/ctrlProps/ctrlProp181.xml><?xml version="1.0" encoding="utf-8"?>
<formControlPr xmlns="http://schemas.microsoft.com/office/spreadsheetml/2009/9/main" objectType="CheckBox" fmlaLink="$K$118" lockText="1"/>
</file>

<file path=xl/ctrlProps/ctrlProp182.xml><?xml version="1.0" encoding="utf-8"?>
<formControlPr xmlns="http://schemas.microsoft.com/office/spreadsheetml/2009/9/main" objectType="CheckBox" fmlaLink="$K$119" lockText="1"/>
</file>

<file path=xl/ctrlProps/ctrlProp183.xml><?xml version="1.0" encoding="utf-8"?>
<formControlPr xmlns="http://schemas.microsoft.com/office/spreadsheetml/2009/9/main" objectType="CheckBox" fmlaLink="$K$120" lockText="1"/>
</file>

<file path=xl/ctrlProps/ctrlProp184.xml><?xml version="1.0" encoding="utf-8"?>
<formControlPr xmlns="http://schemas.microsoft.com/office/spreadsheetml/2009/9/main" objectType="CheckBox" fmlaLink="$K$121" lockText="1"/>
</file>

<file path=xl/ctrlProps/ctrlProp185.xml><?xml version="1.0" encoding="utf-8"?>
<formControlPr xmlns="http://schemas.microsoft.com/office/spreadsheetml/2009/9/main" objectType="CheckBox" fmlaLink="$K$122" lockText="1"/>
</file>

<file path=xl/ctrlProps/ctrlProp186.xml><?xml version="1.0" encoding="utf-8"?>
<formControlPr xmlns="http://schemas.microsoft.com/office/spreadsheetml/2009/9/main" objectType="CheckBox" fmlaLink="$K$123" lockText="1"/>
</file>

<file path=xl/ctrlProps/ctrlProp187.xml><?xml version="1.0" encoding="utf-8"?>
<formControlPr xmlns="http://schemas.microsoft.com/office/spreadsheetml/2009/9/main" objectType="CheckBox" fmlaLink="$K$124" lockText="1"/>
</file>

<file path=xl/ctrlProps/ctrlProp188.xml><?xml version="1.0" encoding="utf-8"?>
<formControlPr xmlns="http://schemas.microsoft.com/office/spreadsheetml/2009/9/main" objectType="CheckBox" fmlaLink="$K$125" lockText="1"/>
</file>

<file path=xl/ctrlProps/ctrlProp189.xml><?xml version="1.0" encoding="utf-8"?>
<formControlPr xmlns="http://schemas.microsoft.com/office/spreadsheetml/2009/9/main" objectType="CheckBox" fmlaLink="$K$126" lockText="1"/>
</file>

<file path=xl/ctrlProps/ctrlProp190.xml><?xml version="1.0" encoding="utf-8"?>
<formControlPr xmlns="http://schemas.microsoft.com/office/spreadsheetml/2009/9/main" objectType="CheckBox" fmlaLink="$K$127" lockText="1"/>
</file>

<file path=xl/ctrlProps/ctrlProp191.xml><?xml version="1.0" encoding="utf-8"?>
<formControlPr xmlns="http://schemas.microsoft.com/office/spreadsheetml/2009/9/main" objectType="CheckBox" fmlaLink="$K$128" lockText="1"/>
</file>

<file path=xl/ctrlProps/ctrlProp192.xml><?xml version="1.0" encoding="utf-8"?>
<formControlPr xmlns="http://schemas.microsoft.com/office/spreadsheetml/2009/9/main" objectType="CheckBox" fmlaLink="$K$129" lockText="1"/>
</file>

<file path=xl/ctrlProps/ctrlProp193.xml><?xml version="1.0" encoding="utf-8"?>
<formControlPr xmlns="http://schemas.microsoft.com/office/spreadsheetml/2009/9/main" objectType="CheckBox" fmlaLink="$K$130" lockText="1"/>
</file>

<file path=xl/ctrlProps/ctrlProp194.xml><?xml version="1.0" encoding="utf-8"?>
<formControlPr xmlns="http://schemas.microsoft.com/office/spreadsheetml/2009/9/main" objectType="CheckBox" fmlaLink="$K$131" lockText="1"/>
</file>

<file path=xl/ctrlProps/ctrlProp195.xml><?xml version="1.0" encoding="utf-8"?>
<formControlPr xmlns="http://schemas.microsoft.com/office/spreadsheetml/2009/9/main" objectType="CheckBox" fmlaLink="$K$132" lockText="1"/>
</file>

<file path=xl/ctrlProps/ctrlProp196.xml><?xml version="1.0" encoding="utf-8"?>
<formControlPr xmlns="http://schemas.microsoft.com/office/spreadsheetml/2009/9/main" objectType="CheckBox" fmlaLink="$K$133" lockText="1"/>
</file>

<file path=xl/ctrlProps/ctrlProp197.xml><?xml version="1.0" encoding="utf-8"?>
<formControlPr xmlns="http://schemas.microsoft.com/office/spreadsheetml/2009/9/main" objectType="CheckBox" fmlaLink="$K$134" lockText="1"/>
</file>

<file path=xl/ctrlProps/ctrlProp198.xml><?xml version="1.0" encoding="utf-8"?>
<formControlPr xmlns="http://schemas.microsoft.com/office/spreadsheetml/2009/9/main" objectType="CheckBox" fmlaLink="$K$135" lockText="1"/>
</file>

<file path=xl/ctrlProps/ctrlProp199.xml><?xml version="1.0" encoding="utf-8"?>
<formControlPr xmlns="http://schemas.microsoft.com/office/spreadsheetml/2009/9/main" objectType="CheckBox" fmlaLink="$K$146" lockText="1"/>
</file>

<file path=xl/ctrlProps/ctrlProp200.xml><?xml version="1.0" encoding="utf-8"?>
<formControlPr xmlns="http://schemas.microsoft.com/office/spreadsheetml/2009/9/main" objectType="CheckBox" fmlaLink="$O$136" lockText="1"/>
</file>

<file path=xl/ctrlProps/ctrlProp201.xml><?xml version="1.0" encoding="utf-8"?>
<formControlPr xmlns="http://schemas.microsoft.com/office/spreadsheetml/2009/9/main" objectType="CheckBox" fmlaLink="$K$136" lockText="1"/>
</file>

<file path=xl/ctrlProps/ctrlProp202.xml><?xml version="1.0" encoding="utf-8"?>
<formControlPr xmlns="http://schemas.microsoft.com/office/spreadsheetml/2009/9/main" objectType="CheckBox" fmlaLink="$O$137" lockText="1"/>
</file>

<file path=xl/ctrlProps/ctrlProp203.xml><?xml version="1.0" encoding="utf-8"?>
<formControlPr xmlns="http://schemas.microsoft.com/office/spreadsheetml/2009/9/main" objectType="CheckBox" fmlaLink="$K$137" lockText="1"/>
</file>

<file path=xl/ctrlProps/ctrlProp204.xml><?xml version="1.0" encoding="utf-8"?>
<formControlPr xmlns="http://schemas.microsoft.com/office/spreadsheetml/2009/9/main" objectType="CheckBox" fmlaLink="$O$138" lockText="1"/>
</file>

<file path=xl/ctrlProps/ctrlProp205.xml><?xml version="1.0" encoding="utf-8"?>
<formControlPr xmlns="http://schemas.microsoft.com/office/spreadsheetml/2009/9/main" objectType="CheckBox" fmlaLink="$K$138" lockText="1"/>
</file>

<file path=xl/ctrlProps/ctrlProp206.xml><?xml version="1.0" encoding="utf-8"?>
<formControlPr xmlns="http://schemas.microsoft.com/office/spreadsheetml/2009/9/main" objectType="CheckBox" fmlaLink="$O$139" lockText="1"/>
</file>

<file path=xl/ctrlProps/ctrlProp207.xml><?xml version="1.0" encoding="utf-8"?>
<formControlPr xmlns="http://schemas.microsoft.com/office/spreadsheetml/2009/9/main" objectType="CheckBox" fmlaLink="$K$139" lockText="1"/>
</file>

<file path=xl/ctrlProps/ctrlProp208.xml><?xml version="1.0" encoding="utf-8"?>
<formControlPr xmlns="http://schemas.microsoft.com/office/spreadsheetml/2009/9/main" objectType="CheckBox" fmlaLink="$O$140" lockText="1"/>
</file>

<file path=xl/ctrlProps/ctrlProp209.xml><?xml version="1.0" encoding="utf-8"?>
<formControlPr xmlns="http://schemas.microsoft.com/office/spreadsheetml/2009/9/main" objectType="CheckBox" fmlaLink="$K$140" lockText="1"/>
</file>

<file path=xl/ctrlProps/ctrlProp210.xml><?xml version="1.0" encoding="utf-8"?>
<formControlPr xmlns="http://schemas.microsoft.com/office/spreadsheetml/2009/9/main" objectType="CheckBox" fmlaLink="$O$141" lockText="1"/>
</file>

<file path=xl/ctrlProps/ctrlProp211.xml><?xml version="1.0" encoding="utf-8"?>
<formControlPr xmlns="http://schemas.microsoft.com/office/spreadsheetml/2009/9/main" objectType="CheckBox" fmlaLink="$K$141" lockText="1"/>
</file>

<file path=xl/ctrlProps/ctrlProp212.xml><?xml version="1.0" encoding="utf-8"?>
<formControlPr xmlns="http://schemas.microsoft.com/office/spreadsheetml/2009/9/main" objectType="CheckBox" fmlaLink="$O$142" lockText="1"/>
</file>

<file path=xl/ctrlProps/ctrlProp213.xml><?xml version="1.0" encoding="utf-8"?>
<formControlPr xmlns="http://schemas.microsoft.com/office/spreadsheetml/2009/9/main" objectType="CheckBox" fmlaLink="$K$142" lockText="1"/>
</file>

<file path=xl/ctrlProps/ctrlProp214.xml><?xml version="1.0" encoding="utf-8"?>
<formControlPr xmlns="http://schemas.microsoft.com/office/spreadsheetml/2009/9/main" objectType="CheckBox" fmlaLink="$O$143" lockText="1"/>
</file>

<file path=xl/ctrlProps/ctrlProp215.xml><?xml version="1.0" encoding="utf-8"?>
<formControlPr xmlns="http://schemas.microsoft.com/office/spreadsheetml/2009/9/main" objectType="CheckBox" fmlaLink="$K$143" lockText="1"/>
</file>

<file path=xl/ctrlProps/ctrlProp216.xml><?xml version="1.0" encoding="utf-8"?>
<formControlPr xmlns="http://schemas.microsoft.com/office/spreadsheetml/2009/9/main" objectType="CheckBox" fmlaLink="$O$144" lockText="1"/>
</file>

<file path=xl/ctrlProps/ctrlProp217.xml><?xml version="1.0" encoding="utf-8"?>
<formControlPr xmlns="http://schemas.microsoft.com/office/spreadsheetml/2009/9/main" objectType="CheckBox" fmlaLink="$K$144" lockText="1"/>
</file>

<file path=xl/ctrlProps/ctrlProp218.xml><?xml version="1.0" encoding="utf-8"?>
<formControlPr xmlns="http://schemas.microsoft.com/office/spreadsheetml/2009/9/main" objectType="CheckBox" fmlaLink="$O$145" lockText="1"/>
</file>

<file path=xl/ctrlProps/ctrlProp219.xml><?xml version="1.0" encoding="utf-8"?>
<formControlPr xmlns="http://schemas.microsoft.com/office/spreadsheetml/2009/9/main" objectType="CheckBox" fmlaLink="$K$145" lockText="1"/>
</file>

<file path=xl/ctrlProps/ctrlProp220.xml><?xml version="1.0" encoding="utf-8"?>
<formControlPr xmlns="http://schemas.microsoft.com/office/spreadsheetml/2009/9/main" objectType="CheckBox" fmlaLink="$L$10" lockText="1"/>
</file>

<file path=xl/ctrlProps/ctrlProp221.xml><?xml version="1.0" encoding="utf-8"?>
<formControlPr xmlns="http://schemas.microsoft.com/office/spreadsheetml/2009/9/main" objectType="CheckBox" fmlaLink="$L$11" lockText="1"/>
</file>

<file path=xl/ctrlProps/ctrlProp222.xml><?xml version="1.0" encoding="utf-8"?>
<formControlPr xmlns="http://schemas.microsoft.com/office/spreadsheetml/2009/9/main" objectType="CheckBox" fmlaLink="$L$12" lockText="1"/>
</file>

<file path=xl/ctrlProps/ctrlProp223.xml><?xml version="1.0" encoding="utf-8"?>
<formControlPr xmlns="http://schemas.microsoft.com/office/spreadsheetml/2009/9/main" objectType="CheckBox" fmlaLink="$L$13" lockText="1"/>
</file>

<file path=xl/ctrlProps/ctrlProp224.xml><?xml version="1.0" encoding="utf-8"?>
<formControlPr xmlns="http://schemas.microsoft.com/office/spreadsheetml/2009/9/main" objectType="CheckBox" fmlaLink="$L$14" lockText="1"/>
</file>

<file path=xl/ctrlProps/ctrlProp225.xml><?xml version="1.0" encoding="utf-8"?>
<formControlPr xmlns="http://schemas.microsoft.com/office/spreadsheetml/2009/9/main" objectType="CheckBox" fmlaLink="$L$15" lockText="1"/>
</file>

<file path=xl/ctrlProps/ctrlProp226.xml><?xml version="1.0" encoding="utf-8"?>
<formControlPr xmlns="http://schemas.microsoft.com/office/spreadsheetml/2009/9/main" objectType="CheckBox" fmlaLink="$L$16" lockText="1"/>
</file>

<file path=xl/ctrlProps/ctrlProp227.xml><?xml version="1.0" encoding="utf-8"?>
<formControlPr xmlns="http://schemas.microsoft.com/office/spreadsheetml/2009/9/main" objectType="CheckBox" fmlaLink="$L$17" lockText="1"/>
</file>

<file path=xl/ctrlProps/ctrlProp228.xml><?xml version="1.0" encoding="utf-8"?>
<formControlPr xmlns="http://schemas.microsoft.com/office/spreadsheetml/2009/9/main" objectType="CheckBox" fmlaLink="$L$18" lockText="1"/>
</file>

<file path=xl/ctrlProps/ctrlProp229.xml><?xml version="1.0" encoding="utf-8"?>
<formControlPr xmlns="http://schemas.microsoft.com/office/spreadsheetml/2009/9/main" objectType="CheckBox" fmlaLink="$L$19" lockText="1"/>
</file>

<file path=xl/ctrlProps/ctrlProp230.xml><?xml version="1.0" encoding="utf-8"?>
<formControlPr xmlns="http://schemas.microsoft.com/office/spreadsheetml/2009/9/main" objectType="CheckBox" fmlaLink="$L$20" lockText="1"/>
</file>

<file path=xl/ctrlProps/ctrlProp231.xml><?xml version="1.0" encoding="utf-8"?>
<formControlPr xmlns="http://schemas.microsoft.com/office/spreadsheetml/2009/9/main" objectType="CheckBox" fmlaLink="$L$21" lockText="1"/>
</file>

<file path=xl/ctrlProps/ctrlProp232.xml><?xml version="1.0" encoding="utf-8"?>
<formControlPr xmlns="http://schemas.microsoft.com/office/spreadsheetml/2009/9/main" objectType="CheckBox" fmlaLink="$L$22" lockText="1"/>
</file>

<file path=xl/ctrlProps/ctrlProp233.xml><?xml version="1.0" encoding="utf-8"?>
<formControlPr xmlns="http://schemas.microsoft.com/office/spreadsheetml/2009/9/main" objectType="CheckBox" fmlaLink="$L$23" lockText="1"/>
</file>

<file path=xl/ctrlProps/ctrlProp234.xml><?xml version="1.0" encoding="utf-8"?>
<formControlPr xmlns="http://schemas.microsoft.com/office/spreadsheetml/2009/9/main" objectType="CheckBox" fmlaLink="$L$24" lockText="1"/>
</file>

<file path=xl/ctrlProps/ctrlProp235.xml><?xml version="1.0" encoding="utf-8"?>
<formControlPr xmlns="http://schemas.microsoft.com/office/spreadsheetml/2009/9/main" objectType="CheckBox" fmlaLink="$L$25" lockText="1"/>
</file>

<file path=xl/ctrlProps/ctrlProp236.xml><?xml version="1.0" encoding="utf-8"?>
<formControlPr xmlns="http://schemas.microsoft.com/office/spreadsheetml/2009/9/main" objectType="CheckBox" fmlaLink="$L$26" lockText="1"/>
</file>

<file path=xl/ctrlProps/ctrlProp237.xml><?xml version="1.0" encoding="utf-8"?>
<formControlPr xmlns="http://schemas.microsoft.com/office/spreadsheetml/2009/9/main" objectType="CheckBox" fmlaLink="$L$27" lockText="1"/>
</file>

<file path=xl/ctrlProps/ctrlProp238.xml><?xml version="1.0" encoding="utf-8"?>
<formControlPr xmlns="http://schemas.microsoft.com/office/spreadsheetml/2009/9/main" objectType="CheckBox" fmlaLink="$L$28" lockText="1"/>
</file>

<file path=xl/ctrlProps/ctrlProp239.xml><?xml version="1.0" encoding="utf-8"?>
<formControlPr xmlns="http://schemas.microsoft.com/office/spreadsheetml/2009/9/main" objectType="CheckBox" fmlaLink="$L$29" lockText="1"/>
</file>

<file path=xl/ctrlProps/ctrlProp240.xml><?xml version="1.0" encoding="utf-8"?>
<formControlPr xmlns="http://schemas.microsoft.com/office/spreadsheetml/2009/9/main" objectType="CheckBox" fmlaLink="$L$30" lockText="1"/>
</file>

<file path=xl/ctrlProps/ctrlProp241.xml><?xml version="1.0" encoding="utf-8"?>
<formControlPr xmlns="http://schemas.microsoft.com/office/spreadsheetml/2009/9/main" objectType="CheckBox" fmlaLink="$L$31" lockText="1"/>
</file>

<file path=xl/ctrlProps/ctrlProp242.xml><?xml version="1.0" encoding="utf-8"?>
<formControlPr xmlns="http://schemas.microsoft.com/office/spreadsheetml/2009/9/main" objectType="CheckBox" fmlaLink="$L$32" lockText="1"/>
</file>

<file path=xl/ctrlProps/ctrlProp243.xml><?xml version="1.0" encoding="utf-8"?>
<formControlPr xmlns="http://schemas.microsoft.com/office/spreadsheetml/2009/9/main" objectType="CheckBox" fmlaLink="$L$33" lockText="1"/>
</file>

<file path=xl/ctrlProps/ctrlProp244.xml><?xml version="1.0" encoding="utf-8"?>
<formControlPr xmlns="http://schemas.microsoft.com/office/spreadsheetml/2009/9/main" objectType="CheckBox" fmlaLink="$L$34" lockText="1"/>
</file>

<file path=xl/ctrlProps/ctrlProp245.xml><?xml version="1.0" encoding="utf-8"?>
<formControlPr xmlns="http://schemas.microsoft.com/office/spreadsheetml/2009/9/main" objectType="CheckBox" fmlaLink="$L$35" lockText="1"/>
</file>

<file path=xl/ctrlProps/ctrlProp246.xml><?xml version="1.0" encoding="utf-8"?>
<formControlPr xmlns="http://schemas.microsoft.com/office/spreadsheetml/2009/9/main" objectType="CheckBox" fmlaLink="$L$36" lockText="1"/>
</file>

<file path=xl/ctrlProps/ctrlProp247.xml><?xml version="1.0" encoding="utf-8"?>
<formControlPr xmlns="http://schemas.microsoft.com/office/spreadsheetml/2009/9/main" objectType="CheckBox" fmlaLink="$L$37" lockText="1"/>
</file>

<file path=xl/ctrlProps/ctrlProp248.xml><?xml version="1.0" encoding="utf-8"?>
<formControlPr xmlns="http://schemas.microsoft.com/office/spreadsheetml/2009/9/main" objectType="CheckBox" fmlaLink="$L$38" lockText="1"/>
</file>

<file path=xl/ctrlProps/ctrlProp249.xml><?xml version="1.0" encoding="utf-8"?>
<formControlPr xmlns="http://schemas.microsoft.com/office/spreadsheetml/2009/9/main" objectType="CheckBox" fmlaLink="$L$39" lockText="1"/>
</file>

<file path=xl/ctrlProps/ctrlProp250.xml><?xml version="1.0" encoding="utf-8"?>
<formControlPr xmlns="http://schemas.microsoft.com/office/spreadsheetml/2009/9/main" objectType="CheckBox" fmlaLink="$L$40" lockText="1"/>
</file>

<file path=xl/ctrlProps/ctrlProp251.xml><?xml version="1.0" encoding="utf-8"?>
<formControlPr xmlns="http://schemas.microsoft.com/office/spreadsheetml/2009/9/main" objectType="CheckBox" fmlaLink="$L$41" lockText="1"/>
</file>

<file path=xl/ctrlProps/ctrlProp252.xml><?xml version="1.0" encoding="utf-8"?>
<formControlPr xmlns="http://schemas.microsoft.com/office/spreadsheetml/2009/9/main" objectType="CheckBox" fmlaLink="$L$42" lockText="1"/>
</file>

<file path=xl/ctrlProps/ctrlProp253.xml><?xml version="1.0" encoding="utf-8"?>
<formControlPr xmlns="http://schemas.microsoft.com/office/spreadsheetml/2009/9/main" objectType="CheckBox" fmlaLink="$L$43" lockText="1"/>
</file>

<file path=xl/ctrlProps/ctrlProp254.xml><?xml version="1.0" encoding="utf-8"?>
<formControlPr xmlns="http://schemas.microsoft.com/office/spreadsheetml/2009/9/main" objectType="CheckBox" fmlaLink="$L$44" lockText="1"/>
</file>

<file path=xl/ctrlProps/ctrlProp255.xml><?xml version="1.0" encoding="utf-8"?>
<formControlPr xmlns="http://schemas.microsoft.com/office/spreadsheetml/2009/9/main" objectType="CheckBox" fmlaLink="$L$45" lockText="1"/>
</file>

<file path=xl/ctrlProps/ctrlProp256.xml><?xml version="1.0" encoding="utf-8"?>
<formControlPr xmlns="http://schemas.microsoft.com/office/spreadsheetml/2009/9/main" objectType="CheckBox" fmlaLink="$L$46" lockText="1"/>
</file>

<file path=xl/ctrlProps/ctrlProp257.xml><?xml version="1.0" encoding="utf-8"?>
<formControlPr xmlns="http://schemas.microsoft.com/office/spreadsheetml/2009/9/main" objectType="CheckBox" fmlaLink="$L$47" lockText="1"/>
</file>

<file path=xl/ctrlProps/ctrlProp258.xml><?xml version="1.0" encoding="utf-8"?>
<formControlPr xmlns="http://schemas.microsoft.com/office/spreadsheetml/2009/9/main" objectType="CheckBox" fmlaLink="$L$48" lockText="1"/>
</file>

<file path=xl/ctrlProps/ctrlProp259.xml><?xml version="1.0" encoding="utf-8"?>
<formControlPr xmlns="http://schemas.microsoft.com/office/spreadsheetml/2009/9/main" objectType="CheckBox" fmlaLink="$L$49" lockText="1"/>
</file>

<file path=xl/ctrlProps/ctrlProp260.xml><?xml version="1.0" encoding="utf-8"?>
<formControlPr xmlns="http://schemas.microsoft.com/office/spreadsheetml/2009/9/main" objectType="CheckBox" fmlaLink="$L$50" lockText="1"/>
</file>

<file path=xl/ctrlProps/ctrlProp261.xml><?xml version="1.0" encoding="utf-8"?>
<formControlPr xmlns="http://schemas.microsoft.com/office/spreadsheetml/2009/9/main" objectType="CheckBox" fmlaLink="$L$51" lockText="1"/>
</file>

<file path=xl/ctrlProps/ctrlProp262.xml><?xml version="1.0" encoding="utf-8"?>
<formControlPr xmlns="http://schemas.microsoft.com/office/spreadsheetml/2009/9/main" objectType="CheckBox" fmlaLink="$L$52" lockText="1"/>
</file>

<file path=xl/ctrlProps/ctrlProp263.xml><?xml version="1.0" encoding="utf-8"?>
<formControlPr xmlns="http://schemas.microsoft.com/office/spreadsheetml/2009/9/main" objectType="CheckBox" fmlaLink="$L$53" lockText="1"/>
</file>

<file path=xl/ctrlProps/ctrlProp264.xml><?xml version="1.0" encoding="utf-8"?>
<formControlPr xmlns="http://schemas.microsoft.com/office/spreadsheetml/2009/9/main" objectType="CheckBox" fmlaLink="$L$54" lockText="1"/>
</file>

<file path=xl/ctrlProps/ctrlProp265.xml><?xml version="1.0" encoding="utf-8"?>
<formControlPr xmlns="http://schemas.microsoft.com/office/spreadsheetml/2009/9/main" objectType="CheckBox" fmlaLink="$L$55" lockText="1"/>
</file>

<file path=xl/ctrlProps/ctrlProp266.xml><?xml version="1.0" encoding="utf-8"?>
<formControlPr xmlns="http://schemas.microsoft.com/office/spreadsheetml/2009/9/main" objectType="CheckBox" fmlaLink="$L$56" lockText="1"/>
</file>

<file path=xl/ctrlProps/ctrlProp267.xml><?xml version="1.0" encoding="utf-8"?>
<formControlPr xmlns="http://schemas.microsoft.com/office/spreadsheetml/2009/9/main" objectType="CheckBox" fmlaLink="$L$57" lockText="1"/>
</file>

<file path=xl/ctrlProps/ctrlProp268.xml><?xml version="1.0" encoding="utf-8"?>
<formControlPr xmlns="http://schemas.microsoft.com/office/spreadsheetml/2009/9/main" objectType="CheckBox" fmlaLink="$L$58" lockText="1"/>
</file>

<file path=xl/ctrlProps/ctrlProp269.xml><?xml version="1.0" encoding="utf-8"?>
<formControlPr xmlns="http://schemas.microsoft.com/office/spreadsheetml/2009/9/main" objectType="CheckBox" fmlaLink="$L$59" lockText="1"/>
</file>

<file path=xl/ctrlProps/ctrlProp270.xml><?xml version="1.0" encoding="utf-8"?>
<formControlPr xmlns="http://schemas.microsoft.com/office/spreadsheetml/2009/9/main" objectType="CheckBox" fmlaLink="$L$60" lockText="1"/>
</file>

<file path=xl/ctrlProps/ctrlProp271.xml><?xml version="1.0" encoding="utf-8"?>
<formControlPr xmlns="http://schemas.microsoft.com/office/spreadsheetml/2009/9/main" objectType="CheckBox" fmlaLink="$L$61" lockText="1"/>
</file>

<file path=xl/ctrlProps/ctrlProp272.xml><?xml version="1.0" encoding="utf-8"?>
<formControlPr xmlns="http://schemas.microsoft.com/office/spreadsheetml/2009/9/main" objectType="CheckBox" fmlaLink="$L$62" lockText="1"/>
</file>

<file path=xl/ctrlProps/ctrlProp273.xml><?xml version="1.0" encoding="utf-8"?>
<formControlPr xmlns="http://schemas.microsoft.com/office/spreadsheetml/2009/9/main" objectType="CheckBox" fmlaLink="$L$63" lockText="1"/>
</file>

<file path=xl/ctrlProps/ctrlProp274.xml><?xml version="1.0" encoding="utf-8"?>
<formControlPr xmlns="http://schemas.microsoft.com/office/spreadsheetml/2009/9/main" objectType="CheckBox" fmlaLink="$L$64" lockText="1"/>
</file>

<file path=xl/ctrlProps/ctrlProp275.xml><?xml version="1.0" encoding="utf-8"?>
<formControlPr xmlns="http://schemas.microsoft.com/office/spreadsheetml/2009/9/main" objectType="CheckBox" fmlaLink="$L$65" lockText="1"/>
</file>

<file path=xl/ctrlProps/ctrlProp276.xml><?xml version="1.0" encoding="utf-8"?>
<formControlPr xmlns="http://schemas.microsoft.com/office/spreadsheetml/2009/9/main" objectType="CheckBox" fmlaLink="$L$66" lockText="1"/>
</file>

<file path=xl/ctrlProps/ctrlProp277.xml><?xml version="1.0" encoding="utf-8"?>
<formControlPr xmlns="http://schemas.microsoft.com/office/spreadsheetml/2009/9/main" objectType="CheckBox" fmlaLink="$L$67" lockText="1"/>
</file>

<file path=xl/ctrlProps/ctrlProp278.xml><?xml version="1.0" encoding="utf-8"?>
<formControlPr xmlns="http://schemas.microsoft.com/office/spreadsheetml/2009/9/main" objectType="CheckBox" fmlaLink="$L$68" lockText="1"/>
</file>

<file path=xl/ctrlProps/ctrlProp279.xml><?xml version="1.0" encoding="utf-8"?>
<formControlPr xmlns="http://schemas.microsoft.com/office/spreadsheetml/2009/9/main" objectType="CheckBox" fmlaLink="$L$69" lockText="1"/>
</file>

<file path=xl/ctrlProps/ctrlProp280.xml><?xml version="1.0" encoding="utf-8"?>
<formControlPr xmlns="http://schemas.microsoft.com/office/spreadsheetml/2009/9/main" objectType="CheckBox" fmlaLink="$L$70" lockText="1"/>
</file>

<file path=xl/ctrlProps/ctrlProp281.xml><?xml version="1.0" encoding="utf-8"?>
<formControlPr xmlns="http://schemas.microsoft.com/office/spreadsheetml/2009/9/main" objectType="CheckBox" fmlaLink="$L$71" lockText="1"/>
</file>

<file path=xl/ctrlProps/ctrlProp282.xml><?xml version="1.0" encoding="utf-8"?>
<formControlPr xmlns="http://schemas.microsoft.com/office/spreadsheetml/2009/9/main" objectType="CheckBox" fmlaLink="$L$72" lockText="1"/>
</file>

<file path=xl/ctrlProps/ctrlProp283.xml><?xml version="1.0" encoding="utf-8"?>
<formControlPr xmlns="http://schemas.microsoft.com/office/spreadsheetml/2009/9/main" objectType="CheckBox" fmlaLink="$L$73" lockText="1"/>
</file>

<file path=xl/ctrlProps/ctrlProp284.xml><?xml version="1.0" encoding="utf-8"?>
<formControlPr xmlns="http://schemas.microsoft.com/office/spreadsheetml/2009/9/main" objectType="CheckBox" fmlaLink="$L$74" lockText="1"/>
</file>

<file path=xl/ctrlProps/ctrlProp285.xml><?xml version="1.0" encoding="utf-8"?>
<formControlPr xmlns="http://schemas.microsoft.com/office/spreadsheetml/2009/9/main" objectType="CheckBox" fmlaLink="$L$75" lockText="1"/>
</file>

<file path=xl/ctrlProps/ctrlProp286.xml><?xml version="1.0" encoding="utf-8"?>
<formControlPr xmlns="http://schemas.microsoft.com/office/spreadsheetml/2009/9/main" objectType="CheckBox" fmlaLink="$L$76" lockText="1"/>
</file>

<file path=xl/ctrlProps/ctrlProp287.xml><?xml version="1.0" encoding="utf-8"?>
<formControlPr xmlns="http://schemas.microsoft.com/office/spreadsheetml/2009/9/main" objectType="CheckBox" fmlaLink="$L$77" lockText="1"/>
</file>

<file path=xl/ctrlProps/ctrlProp288.xml><?xml version="1.0" encoding="utf-8"?>
<formControlPr xmlns="http://schemas.microsoft.com/office/spreadsheetml/2009/9/main" objectType="CheckBox" fmlaLink="$L$78" lockText="1"/>
</file>

<file path=xl/ctrlProps/ctrlProp289.xml><?xml version="1.0" encoding="utf-8"?>
<formControlPr xmlns="http://schemas.microsoft.com/office/spreadsheetml/2009/9/main" objectType="CheckBox" fmlaLink="$L$79" lockText="1"/>
</file>

<file path=xl/ctrlProps/ctrlProp290.xml><?xml version="1.0" encoding="utf-8"?>
<formControlPr xmlns="http://schemas.microsoft.com/office/spreadsheetml/2009/9/main" objectType="CheckBox" fmlaLink="$L$80" lockText="1"/>
</file>

<file path=xl/ctrlProps/ctrlProp291.xml><?xml version="1.0" encoding="utf-8"?>
<formControlPr xmlns="http://schemas.microsoft.com/office/spreadsheetml/2009/9/main" objectType="CheckBox" fmlaLink="$L$81" lockText="1"/>
</file>

<file path=xl/ctrlProps/ctrlProp292.xml><?xml version="1.0" encoding="utf-8"?>
<formControlPr xmlns="http://schemas.microsoft.com/office/spreadsheetml/2009/9/main" objectType="CheckBox" fmlaLink="$L$82" lockText="1"/>
</file>

<file path=xl/ctrlProps/ctrlProp293.xml><?xml version="1.0" encoding="utf-8"?>
<formControlPr xmlns="http://schemas.microsoft.com/office/spreadsheetml/2009/9/main" objectType="CheckBox" fmlaLink="$L$83" lockText="1"/>
</file>

<file path=xl/ctrlProps/ctrlProp294.xml><?xml version="1.0" encoding="utf-8"?>
<formControlPr xmlns="http://schemas.microsoft.com/office/spreadsheetml/2009/9/main" objectType="CheckBox" fmlaLink="$L$84" lockText="1"/>
</file>

<file path=xl/ctrlProps/ctrlProp295.xml><?xml version="1.0" encoding="utf-8"?>
<formControlPr xmlns="http://schemas.microsoft.com/office/spreadsheetml/2009/9/main" objectType="CheckBox" fmlaLink="$L$85" lockText="1"/>
</file>

<file path=xl/ctrlProps/ctrlProp296.xml><?xml version="1.0" encoding="utf-8"?>
<formControlPr xmlns="http://schemas.microsoft.com/office/spreadsheetml/2009/9/main" objectType="CheckBox" fmlaLink="$L$86" lockText="1"/>
</file>

<file path=xl/ctrlProps/ctrlProp297.xml><?xml version="1.0" encoding="utf-8"?>
<formControlPr xmlns="http://schemas.microsoft.com/office/spreadsheetml/2009/9/main" objectType="CheckBox" fmlaLink="$L$87" lockText="1"/>
</file>

<file path=xl/ctrlProps/ctrlProp298.xml><?xml version="1.0" encoding="utf-8"?>
<formControlPr xmlns="http://schemas.microsoft.com/office/spreadsheetml/2009/9/main" objectType="CheckBox" fmlaLink="$L$88" lockText="1"/>
</file>

<file path=xl/ctrlProps/ctrlProp299.xml><?xml version="1.0" encoding="utf-8"?>
<formControlPr xmlns="http://schemas.microsoft.com/office/spreadsheetml/2009/9/main" objectType="CheckBox" fmlaLink="$L$89" lockText="1"/>
</file>

<file path=xl/ctrlProps/ctrlProp300.xml><?xml version="1.0" encoding="utf-8"?>
<formControlPr xmlns="http://schemas.microsoft.com/office/spreadsheetml/2009/9/main" objectType="CheckBox" fmlaLink="$L$90" lockText="1"/>
</file>

<file path=xl/ctrlProps/ctrlProp301.xml><?xml version="1.0" encoding="utf-8"?>
<formControlPr xmlns="http://schemas.microsoft.com/office/spreadsheetml/2009/9/main" objectType="CheckBox" fmlaLink="$L$91" lockText="1"/>
</file>

<file path=xl/ctrlProps/ctrlProp302.xml><?xml version="1.0" encoding="utf-8"?>
<formControlPr xmlns="http://schemas.microsoft.com/office/spreadsheetml/2009/9/main" objectType="CheckBox" fmlaLink="$L$92" lockText="1"/>
</file>

<file path=xl/ctrlProps/ctrlProp303.xml><?xml version="1.0" encoding="utf-8"?>
<formControlPr xmlns="http://schemas.microsoft.com/office/spreadsheetml/2009/9/main" objectType="CheckBox" fmlaLink="$L$93" lockText="1"/>
</file>

<file path=xl/ctrlProps/ctrlProp304.xml><?xml version="1.0" encoding="utf-8"?>
<formControlPr xmlns="http://schemas.microsoft.com/office/spreadsheetml/2009/9/main" objectType="CheckBox" fmlaLink="$L$94" lockText="1"/>
</file>

<file path=xl/ctrlProps/ctrlProp305.xml><?xml version="1.0" encoding="utf-8"?>
<formControlPr xmlns="http://schemas.microsoft.com/office/spreadsheetml/2009/9/main" objectType="CheckBox" fmlaLink="$L$95" lockText="1"/>
</file>

<file path=xl/ctrlProps/ctrlProp306.xml><?xml version="1.0" encoding="utf-8"?>
<formControlPr xmlns="http://schemas.microsoft.com/office/spreadsheetml/2009/9/main" objectType="CheckBox" fmlaLink="$L$96" lockText="1"/>
</file>

<file path=xl/ctrlProps/ctrlProp307.xml><?xml version="1.0" encoding="utf-8"?>
<formControlPr xmlns="http://schemas.microsoft.com/office/spreadsheetml/2009/9/main" objectType="CheckBox" fmlaLink="$L$97" lockText="1"/>
</file>

<file path=xl/ctrlProps/ctrlProp308.xml><?xml version="1.0" encoding="utf-8"?>
<formControlPr xmlns="http://schemas.microsoft.com/office/spreadsheetml/2009/9/main" objectType="CheckBox" fmlaLink="$L$98" lockText="1"/>
</file>

<file path=xl/ctrlProps/ctrlProp309.xml><?xml version="1.0" encoding="utf-8"?>
<formControlPr xmlns="http://schemas.microsoft.com/office/spreadsheetml/2009/9/main" objectType="CheckBox" fmlaLink="$L$99" lockText="1"/>
</file>

<file path=xl/ctrlProps/ctrlProp310.xml><?xml version="1.0" encoding="utf-8"?>
<formControlPr xmlns="http://schemas.microsoft.com/office/spreadsheetml/2009/9/main" objectType="CheckBox" fmlaLink="$L$100" lockText="1"/>
</file>

<file path=xl/ctrlProps/ctrlProp311.xml><?xml version="1.0" encoding="utf-8"?>
<formControlPr xmlns="http://schemas.microsoft.com/office/spreadsheetml/2009/9/main" objectType="CheckBox" fmlaLink="$L$101" lockText="1"/>
</file>

<file path=xl/ctrlProps/ctrlProp312.xml><?xml version="1.0" encoding="utf-8"?>
<formControlPr xmlns="http://schemas.microsoft.com/office/spreadsheetml/2009/9/main" objectType="CheckBox" fmlaLink="$K$147" lockText="1"/>
</file>

<file path=xl/ctrlProps/ctrlProp313.xml><?xml version="1.0" encoding="utf-8"?>
<formControlPr xmlns="http://schemas.microsoft.com/office/spreadsheetml/2009/9/main" objectType="CheckBox" fmlaLink="$K$148" lockText="1"/>
</file>

<file path=xl/ctrlProps/ctrlProp314.xml><?xml version="1.0" encoding="utf-8"?>
<formControlPr xmlns="http://schemas.microsoft.com/office/spreadsheetml/2009/9/main" objectType="CheckBox" fmlaLink="$O$147" lockText="1"/>
</file>

<file path=xl/ctrlProps/ctrlProp315.xml><?xml version="1.0" encoding="utf-8"?>
<formControlPr xmlns="http://schemas.microsoft.com/office/spreadsheetml/2009/9/main" objectType="CheckBox" fmlaLink="$K$149" lockText="1"/>
</file>

<file path=xl/ctrlProps/ctrlProp316.xml><?xml version="1.0" encoding="utf-8"?>
<formControlPr xmlns="http://schemas.microsoft.com/office/spreadsheetml/2009/9/main" objectType="CheckBox" fmlaLink="$K$150" lockText="1"/>
</file>

<file path=xl/ctrlProps/ctrlProp317.xml><?xml version="1.0" encoding="utf-8"?>
<formControlPr xmlns="http://schemas.microsoft.com/office/spreadsheetml/2009/9/main" objectType="CheckBox" fmlaLink="$K$151" lockText="1"/>
</file>

<file path=xl/ctrlProps/ctrlProp318.xml><?xml version="1.0" encoding="utf-8"?>
<formControlPr xmlns="http://schemas.microsoft.com/office/spreadsheetml/2009/9/main" objectType="CheckBox" fmlaLink="$K$152" lockText="1"/>
</file>

<file path=xl/ctrlProps/ctrlProp319.xml><?xml version="1.0" encoding="utf-8"?>
<formControlPr xmlns="http://schemas.microsoft.com/office/spreadsheetml/2009/9/main" objectType="CheckBox" fmlaLink="$K$153" lockText="1"/>
</file>

<file path=xl/ctrlProps/ctrlProp320.xml><?xml version="1.0" encoding="utf-8"?>
<formControlPr xmlns="http://schemas.microsoft.com/office/spreadsheetml/2009/9/main" objectType="CheckBox" fmlaLink="$K$154" lockText="1"/>
</file>

<file path=xl/ctrlProps/ctrlProp321.xml><?xml version="1.0" encoding="utf-8"?>
<formControlPr xmlns="http://schemas.microsoft.com/office/spreadsheetml/2009/9/main" objectType="CheckBox" fmlaLink="$K$155" lockText="1"/>
</file>

<file path=xl/ctrlProps/ctrlProp322.xml><?xml version="1.0" encoding="utf-8"?>
<formControlPr xmlns="http://schemas.microsoft.com/office/spreadsheetml/2009/9/main" objectType="CheckBox" fmlaLink="$K$156" lockText="1"/>
</file>

<file path=xl/ctrlProps/ctrlProp323.xml><?xml version="1.0" encoding="utf-8"?>
<formControlPr xmlns="http://schemas.microsoft.com/office/spreadsheetml/2009/9/main" objectType="CheckBox" fmlaLink="$K$157" lockText="1"/>
</file>

<file path=xl/ctrlProps/ctrlProp324.xml><?xml version="1.0" encoding="utf-8"?>
<formControlPr xmlns="http://schemas.microsoft.com/office/spreadsheetml/2009/9/main" objectType="CheckBox" fmlaLink="$K$158" lockText="1"/>
</file>

<file path=xl/ctrlProps/ctrlProp325.xml><?xml version="1.0" encoding="utf-8"?>
<formControlPr xmlns="http://schemas.microsoft.com/office/spreadsheetml/2009/9/main" objectType="CheckBox" fmlaLink="$K$159" lockText="1"/>
</file>

<file path=xl/ctrlProps/ctrlProp326.xml><?xml version="1.0" encoding="utf-8"?>
<formControlPr xmlns="http://schemas.microsoft.com/office/spreadsheetml/2009/9/main" objectType="CheckBox" fmlaLink="$K$160" lockText="1"/>
</file>

<file path=xl/ctrlProps/ctrlProp327.xml><?xml version="1.0" encoding="utf-8"?>
<formControlPr xmlns="http://schemas.microsoft.com/office/spreadsheetml/2009/9/main" objectType="CheckBox" fmlaLink="$K$161" lockText="1"/>
</file>

<file path=xl/ctrlProps/ctrlProp328.xml><?xml version="1.0" encoding="utf-8"?>
<formControlPr xmlns="http://schemas.microsoft.com/office/spreadsheetml/2009/9/main" objectType="CheckBox" fmlaLink="$K$162" lockText="1"/>
</file>

<file path=xl/ctrlProps/ctrlProp329.xml><?xml version="1.0" encoding="utf-8"?>
<formControlPr xmlns="http://schemas.microsoft.com/office/spreadsheetml/2009/9/main" objectType="CheckBox" fmlaLink="$K$163" lockText="1"/>
</file>

<file path=xl/ctrlProps/ctrlProp330.xml><?xml version="1.0" encoding="utf-8"?>
<formControlPr xmlns="http://schemas.microsoft.com/office/spreadsheetml/2009/9/main" objectType="CheckBox" fmlaLink="$K$164" lockText="1"/>
</file>

<file path=xl/ctrlProps/ctrlProp331.xml><?xml version="1.0" encoding="utf-8"?>
<formControlPr xmlns="http://schemas.microsoft.com/office/spreadsheetml/2009/9/main" objectType="CheckBox" fmlaLink="$K$165" lockText="1"/>
</file>

<file path=xl/ctrlProps/ctrlProp332.xml><?xml version="1.0" encoding="utf-8"?>
<formControlPr xmlns="http://schemas.microsoft.com/office/spreadsheetml/2009/9/main" objectType="CheckBox" fmlaLink="$K$166" lockText="1"/>
</file>

<file path=xl/ctrlProps/ctrlProp333.xml><?xml version="1.0" encoding="utf-8"?>
<formControlPr xmlns="http://schemas.microsoft.com/office/spreadsheetml/2009/9/main" objectType="CheckBox" fmlaLink="$K$167" lockText="1"/>
</file>

<file path=xl/ctrlProps/ctrlProp334.xml><?xml version="1.0" encoding="utf-8"?>
<formControlPr xmlns="http://schemas.microsoft.com/office/spreadsheetml/2009/9/main" objectType="CheckBox" fmlaLink="$K$168" lockText="1"/>
</file>

<file path=xl/ctrlProps/ctrlProp335.xml><?xml version="1.0" encoding="utf-8"?>
<formControlPr xmlns="http://schemas.microsoft.com/office/spreadsheetml/2009/9/main" objectType="CheckBox" fmlaLink="$K$169" lockText="1"/>
</file>

<file path=xl/ctrlProps/ctrlProp336.xml><?xml version="1.0" encoding="utf-8"?>
<formControlPr xmlns="http://schemas.microsoft.com/office/spreadsheetml/2009/9/main" objectType="CheckBox" fmlaLink="$K$170" lockText="1"/>
</file>

<file path=xl/ctrlProps/ctrlProp337.xml><?xml version="1.0" encoding="utf-8"?>
<formControlPr xmlns="http://schemas.microsoft.com/office/spreadsheetml/2009/9/main" objectType="CheckBox" fmlaLink="$K$171" lockText="1"/>
</file>

<file path=xl/ctrlProps/ctrlProp338.xml><?xml version="1.0" encoding="utf-8"?>
<formControlPr xmlns="http://schemas.microsoft.com/office/spreadsheetml/2009/9/main" objectType="CheckBox" fmlaLink="$K$172" lockText="1"/>
</file>

<file path=xl/ctrlProps/ctrlProp339.xml><?xml version="1.0" encoding="utf-8"?>
<formControlPr xmlns="http://schemas.microsoft.com/office/spreadsheetml/2009/9/main" objectType="CheckBox" fmlaLink="$K$173" lockText="1"/>
</file>

<file path=xl/ctrlProps/ctrlProp340.xml><?xml version="1.0" encoding="utf-8"?>
<formControlPr xmlns="http://schemas.microsoft.com/office/spreadsheetml/2009/9/main" objectType="CheckBox" fmlaLink="$K$174" lockText="1"/>
</file>

<file path=xl/ctrlProps/ctrlProp341.xml><?xml version="1.0" encoding="utf-8"?>
<formControlPr xmlns="http://schemas.microsoft.com/office/spreadsheetml/2009/9/main" objectType="CheckBox" fmlaLink="$K$175" lockText="1"/>
</file>

<file path=xl/ctrlProps/ctrlProp342.xml><?xml version="1.0" encoding="utf-8"?>
<formControlPr xmlns="http://schemas.microsoft.com/office/spreadsheetml/2009/9/main" objectType="CheckBox" fmlaLink="$K$176" lockText="1"/>
</file>

<file path=xl/ctrlProps/ctrlProp343.xml><?xml version="1.0" encoding="utf-8"?>
<formControlPr xmlns="http://schemas.microsoft.com/office/spreadsheetml/2009/9/main" objectType="CheckBox" fmlaLink="$K$177" lockText="1"/>
</file>

<file path=xl/ctrlProps/ctrlProp344.xml><?xml version="1.0" encoding="utf-8"?>
<formControlPr xmlns="http://schemas.microsoft.com/office/spreadsheetml/2009/9/main" objectType="CheckBox" fmlaLink="$K$178" lockText="1"/>
</file>

<file path=xl/ctrlProps/ctrlProp345.xml><?xml version="1.0" encoding="utf-8"?>
<formControlPr xmlns="http://schemas.microsoft.com/office/spreadsheetml/2009/9/main" objectType="CheckBox" fmlaLink="$K$179" lockText="1"/>
</file>

<file path=xl/ctrlProps/ctrlProp346.xml><?xml version="1.0" encoding="utf-8"?>
<formControlPr xmlns="http://schemas.microsoft.com/office/spreadsheetml/2009/9/main" objectType="CheckBox" fmlaLink="$K$180" lockText="1"/>
</file>

<file path=xl/ctrlProps/ctrlProp347.xml><?xml version="1.0" encoding="utf-8"?>
<formControlPr xmlns="http://schemas.microsoft.com/office/spreadsheetml/2009/9/main" objectType="CheckBox" fmlaLink="$K$181" lockText="1"/>
</file>

<file path=xl/ctrlProps/ctrlProp348.xml><?xml version="1.0" encoding="utf-8"?>
<formControlPr xmlns="http://schemas.microsoft.com/office/spreadsheetml/2009/9/main" objectType="CheckBox" fmlaLink="$K$182" lockText="1"/>
</file>

<file path=xl/ctrlProps/ctrlProp349.xml><?xml version="1.0" encoding="utf-8"?>
<formControlPr xmlns="http://schemas.microsoft.com/office/spreadsheetml/2009/9/main" objectType="CheckBox" fmlaLink="$K$183" lockText="1"/>
</file>

<file path=xl/ctrlProps/ctrlProp350.xml><?xml version="1.0" encoding="utf-8"?>
<formControlPr xmlns="http://schemas.microsoft.com/office/spreadsheetml/2009/9/main" objectType="CheckBox" fmlaLink="$K$184" lockText="1"/>
</file>

<file path=xl/ctrlProps/ctrlProp351.xml><?xml version="1.0" encoding="utf-8"?>
<formControlPr xmlns="http://schemas.microsoft.com/office/spreadsheetml/2009/9/main" objectType="CheckBox" fmlaLink="$K$185" lockText="1"/>
</file>

<file path=xl/ctrlProps/ctrlProp352.xml><?xml version="1.0" encoding="utf-8"?>
<formControlPr xmlns="http://schemas.microsoft.com/office/spreadsheetml/2009/9/main" objectType="CheckBox" fmlaLink="$K$186" lockText="1"/>
</file>

<file path=xl/ctrlProps/ctrlProp353.xml><?xml version="1.0" encoding="utf-8"?>
<formControlPr xmlns="http://schemas.microsoft.com/office/spreadsheetml/2009/9/main" objectType="CheckBox" fmlaLink="$K$187" lockText="1"/>
</file>

<file path=xl/ctrlProps/ctrlProp354.xml><?xml version="1.0" encoding="utf-8"?>
<formControlPr xmlns="http://schemas.microsoft.com/office/spreadsheetml/2009/9/main" objectType="CheckBox" fmlaLink="$K$188" lockText="1"/>
</file>

<file path=xl/ctrlProps/ctrlProp355.xml><?xml version="1.0" encoding="utf-8"?>
<formControlPr xmlns="http://schemas.microsoft.com/office/spreadsheetml/2009/9/main" objectType="CheckBox" fmlaLink="$K$189" lockText="1"/>
</file>

<file path=xl/ctrlProps/ctrlProp356.xml><?xml version="1.0" encoding="utf-8"?>
<formControlPr xmlns="http://schemas.microsoft.com/office/spreadsheetml/2009/9/main" objectType="CheckBox" fmlaLink="$K$190" lockText="1"/>
</file>

<file path=xl/ctrlProps/ctrlProp357.xml><?xml version="1.0" encoding="utf-8"?>
<formControlPr xmlns="http://schemas.microsoft.com/office/spreadsheetml/2009/9/main" objectType="CheckBox" fmlaLink="$K$191" lockText="1"/>
</file>

<file path=xl/ctrlProps/ctrlProp358.xml><?xml version="1.0" encoding="utf-8"?>
<formControlPr xmlns="http://schemas.microsoft.com/office/spreadsheetml/2009/9/main" objectType="CheckBox" fmlaLink="$K$192" lockText="1"/>
</file>

<file path=xl/ctrlProps/ctrlProp359.xml><?xml version="1.0" encoding="utf-8"?>
<formControlPr xmlns="http://schemas.microsoft.com/office/spreadsheetml/2009/9/main" objectType="CheckBox" fmlaLink="$K$193" lockText="1"/>
</file>

<file path=xl/ctrlProps/ctrlProp360.xml><?xml version="1.0" encoding="utf-8"?>
<formControlPr xmlns="http://schemas.microsoft.com/office/spreadsheetml/2009/9/main" objectType="CheckBox" fmlaLink="$K$194" lockText="1"/>
</file>

<file path=xl/ctrlProps/ctrlProp361.xml><?xml version="1.0" encoding="utf-8"?>
<formControlPr xmlns="http://schemas.microsoft.com/office/spreadsheetml/2009/9/main" objectType="CheckBox" fmlaLink="$K$195" lockText="1"/>
</file>

<file path=xl/ctrlProps/ctrlProp362.xml><?xml version="1.0" encoding="utf-8"?>
<formControlPr xmlns="http://schemas.microsoft.com/office/spreadsheetml/2009/9/main" objectType="CheckBox" fmlaLink="$K$196" lockText="1"/>
</file>

<file path=xl/ctrlProps/ctrlProp363.xml><?xml version="1.0" encoding="utf-8"?>
<formControlPr xmlns="http://schemas.microsoft.com/office/spreadsheetml/2009/9/main" objectType="CheckBox" fmlaLink="$K$197" lockText="1"/>
</file>

<file path=xl/ctrlProps/ctrlProp364.xml><?xml version="1.0" encoding="utf-8"?>
<formControlPr xmlns="http://schemas.microsoft.com/office/spreadsheetml/2009/9/main" objectType="CheckBox" fmlaLink="$K$198" lockText="1"/>
</file>

<file path=xl/ctrlProps/ctrlProp365.xml><?xml version="1.0" encoding="utf-8"?>
<formControlPr xmlns="http://schemas.microsoft.com/office/spreadsheetml/2009/9/main" objectType="CheckBox" fmlaLink="$K$199" lockText="1"/>
</file>

<file path=xl/ctrlProps/ctrlProp366.xml><?xml version="1.0" encoding="utf-8"?>
<formControlPr xmlns="http://schemas.microsoft.com/office/spreadsheetml/2009/9/main" objectType="CheckBox" fmlaLink="$K$200" lockText="1"/>
</file>

<file path=xl/ctrlProps/ctrlProp367.xml><?xml version="1.0" encoding="utf-8"?>
<formControlPr xmlns="http://schemas.microsoft.com/office/spreadsheetml/2009/9/main" objectType="CheckBox" fmlaLink="$K$201" lockText="1"/>
</file>

<file path=xl/ctrlProps/ctrlProp368.xml><?xml version="1.0" encoding="utf-8"?>
<formControlPr xmlns="http://schemas.microsoft.com/office/spreadsheetml/2009/9/main" objectType="CheckBox" fmlaLink="$K$202" lockText="1"/>
</file>

<file path=xl/ctrlProps/ctrlProp369.xml><?xml version="1.0" encoding="utf-8"?>
<formControlPr xmlns="http://schemas.microsoft.com/office/spreadsheetml/2009/9/main" objectType="CheckBox" fmlaLink="$K$203" lockText="1"/>
</file>

<file path=xl/ctrlProps/ctrlProp370.xml><?xml version="1.0" encoding="utf-8"?>
<formControlPr xmlns="http://schemas.microsoft.com/office/spreadsheetml/2009/9/main" objectType="CheckBox" fmlaLink="$K$204" lockText="1"/>
</file>

<file path=xl/ctrlProps/ctrlProp371.xml><?xml version="1.0" encoding="utf-8"?>
<formControlPr xmlns="http://schemas.microsoft.com/office/spreadsheetml/2009/9/main" objectType="CheckBox" fmlaLink="$K$205" lockText="1"/>
</file>

<file path=xl/ctrlProps/ctrlProp372.xml><?xml version="1.0" encoding="utf-8"?>
<formControlPr xmlns="http://schemas.microsoft.com/office/spreadsheetml/2009/9/main" objectType="CheckBox" fmlaLink="$L$111" lockText="1"/>
</file>

<file path=xl/ctrlProps/ctrlProp373.xml><?xml version="1.0" encoding="utf-8"?>
<formControlPr xmlns="http://schemas.microsoft.com/office/spreadsheetml/2009/9/main" objectType="CheckBox" fmlaLink="$L$112" lockText="1"/>
</file>

<file path=xl/ctrlProps/ctrlProp374.xml><?xml version="1.0" encoding="utf-8"?>
<formControlPr xmlns="http://schemas.microsoft.com/office/spreadsheetml/2009/9/main" objectType="CheckBox" fmlaLink="$L$113" lockText="1"/>
</file>

<file path=xl/ctrlProps/ctrlProp375.xml><?xml version="1.0" encoding="utf-8"?>
<formControlPr xmlns="http://schemas.microsoft.com/office/spreadsheetml/2009/9/main" objectType="CheckBox" fmlaLink="$L$114" lockText="1"/>
</file>

<file path=xl/ctrlProps/ctrlProp376.xml><?xml version="1.0" encoding="utf-8"?>
<formControlPr xmlns="http://schemas.microsoft.com/office/spreadsheetml/2009/9/main" objectType="CheckBox" fmlaLink="$L$115" lockText="1"/>
</file>

<file path=xl/ctrlProps/ctrlProp377.xml><?xml version="1.0" encoding="utf-8"?>
<formControlPr xmlns="http://schemas.microsoft.com/office/spreadsheetml/2009/9/main" objectType="CheckBox" fmlaLink="$L$116" lockText="1"/>
</file>

<file path=xl/ctrlProps/ctrlProp378.xml><?xml version="1.0" encoding="utf-8"?>
<formControlPr xmlns="http://schemas.microsoft.com/office/spreadsheetml/2009/9/main" objectType="CheckBox" fmlaLink="$L$117" lockText="1"/>
</file>

<file path=xl/ctrlProps/ctrlProp379.xml><?xml version="1.0" encoding="utf-8"?>
<formControlPr xmlns="http://schemas.microsoft.com/office/spreadsheetml/2009/9/main" objectType="CheckBox" fmlaLink="$L$118" lockText="1"/>
</file>

<file path=xl/ctrlProps/ctrlProp380.xml><?xml version="1.0" encoding="utf-8"?>
<formControlPr xmlns="http://schemas.microsoft.com/office/spreadsheetml/2009/9/main" objectType="CheckBox" fmlaLink="$L$119" lockText="1"/>
</file>

<file path=xl/ctrlProps/ctrlProp381.xml><?xml version="1.0" encoding="utf-8"?>
<formControlPr xmlns="http://schemas.microsoft.com/office/spreadsheetml/2009/9/main" objectType="CheckBox" fmlaLink="$L$120" lockText="1"/>
</file>

<file path=xl/ctrlProps/ctrlProp382.xml><?xml version="1.0" encoding="utf-8"?>
<formControlPr xmlns="http://schemas.microsoft.com/office/spreadsheetml/2009/9/main" objectType="CheckBox" fmlaLink="$L$121" lockText="1"/>
</file>

<file path=xl/ctrlProps/ctrlProp383.xml><?xml version="1.0" encoding="utf-8"?>
<formControlPr xmlns="http://schemas.microsoft.com/office/spreadsheetml/2009/9/main" objectType="CheckBox" fmlaLink="$L$122" lockText="1"/>
</file>

<file path=xl/ctrlProps/ctrlProp384.xml><?xml version="1.0" encoding="utf-8"?>
<formControlPr xmlns="http://schemas.microsoft.com/office/spreadsheetml/2009/9/main" objectType="CheckBox" fmlaLink="$L$123" lockText="1"/>
</file>

<file path=xl/ctrlProps/ctrlProp385.xml><?xml version="1.0" encoding="utf-8"?>
<formControlPr xmlns="http://schemas.microsoft.com/office/spreadsheetml/2009/9/main" objectType="CheckBox" fmlaLink="$L$124" lockText="1"/>
</file>

<file path=xl/ctrlProps/ctrlProp386.xml><?xml version="1.0" encoding="utf-8"?>
<formControlPr xmlns="http://schemas.microsoft.com/office/spreadsheetml/2009/9/main" objectType="CheckBox" fmlaLink="$L$125" lockText="1"/>
</file>

<file path=xl/ctrlProps/ctrlProp387.xml><?xml version="1.0" encoding="utf-8"?>
<formControlPr xmlns="http://schemas.microsoft.com/office/spreadsheetml/2009/9/main" objectType="CheckBox" fmlaLink="$L$126" lockText="1"/>
</file>

<file path=xl/ctrlProps/ctrlProp388.xml><?xml version="1.0" encoding="utf-8"?>
<formControlPr xmlns="http://schemas.microsoft.com/office/spreadsheetml/2009/9/main" objectType="CheckBox" fmlaLink="$L$127" lockText="1"/>
</file>

<file path=xl/ctrlProps/ctrlProp389.xml><?xml version="1.0" encoding="utf-8"?>
<formControlPr xmlns="http://schemas.microsoft.com/office/spreadsheetml/2009/9/main" objectType="CheckBox" fmlaLink="$L$128" lockText="1"/>
</file>

<file path=xl/ctrlProps/ctrlProp390.xml><?xml version="1.0" encoding="utf-8"?>
<formControlPr xmlns="http://schemas.microsoft.com/office/spreadsheetml/2009/9/main" objectType="CheckBox" fmlaLink="$L$129" lockText="1"/>
</file>

<file path=xl/ctrlProps/ctrlProp391.xml><?xml version="1.0" encoding="utf-8"?>
<formControlPr xmlns="http://schemas.microsoft.com/office/spreadsheetml/2009/9/main" objectType="CheckBox" fmlaLink="$L$130" lockText="1"/>
</file>

<file path=xl/ctrlProps/ctrlProp392.xml><?xml version="1.0" encoding="utf-8"?>
<formControlPr xmlns="http://schemas.microsoft.com/office/spreadsheetml/2009/9/main" objectType="CheckBox" fmlaLink="$L$131" lockText="1"/>
</file>

<file path=xl/ctrlProps/ctrlProp393.xml><?xml version="1.0" encoding="utf-8"?>
<formControlPr xmlns="http://schemas.microsoft.com/office/spreadsheetml/2009/9/main" objectType="CheckBox" fmlaLink="$L$132" lockText="1"/>
</file>

<file path=xl/ctrlProps/ctrlProp394.xml><?xml version="1.0" encoding="utf-8"?>
<formControlPr xmlns="http://schemas.microsoft.com/office/spreadsheetml/2009/9/main" objectType="CheckBox" fmlaLink="$L$133" lockText="1"/>
</file>

<file path=xl/ctrlProps/ctrlProp395.xml><?xml version="1.0" encoding="utf-8"?>
<formControlPr xmlns="http://schemas.microsoft.com/office/spreadsheetml/2009/9/main" objectType="CheckBox" fmlaLink="$L$134" lockText="1"/>
</file>

<file path=xl/ctrlProps/ctrlProp396.xml><?xml version="1.0" encoding="utf-8"?>
<formControlPr xmlns="http://schemas.microsoft.com/office/spreadsheetml/2009/9/main" objectType="CheckBox" fmlaLink="$L$135" lockText="1"/>
</file>

<file path=xl/ctrlProps/ctrlProp397.xml><?xml version="1.0" encoding="utf-8"?>
<formControlPr xmlns="http://schemas.microsoft.com/office/spreadsheetml/2009/9/main" objectType="CheckBox" fmlaLink="$L$136" lockText="1"/>
</file>

<file path=xl/ctrlProps/ctrlProp398.xml><?xml version="1.0" encoding="utf-8"?>
<formControlPr xmlns="http://schemas.microsoft.com/office/spreadsheetml/2009/9/main" objectType="CheckBox" fmlaLink="$L$137" lockText="1"/>
</file>

<file path=xl/ctrlProps/ctrlProp399.xml><?xml version="1.0" encoding="utf-8"?>
<formControlPr xmlns="http://schemas.microsoft.com/office/spreadsheetml/2009/9/main" objectType="CheckBox" fmlaLink="$L$138" lockText="1"/>
</file>

<file path=xl/ctrlProps/ctrlProp400.xml><?xml version="1.0" encoding="utf-8"?>
<formControlPr xmlns="http://schemas.microsoft.com/office/spreadsheetml/2009/9/main" objectType="CheckBox" fmlaLink="$L$139" lockText="1"/>
</file>

<file path=xl/ctrlProps/ctrlProp401.xml><?xml version="1.0" encoding="utf-8"?>
<formControlPr xmlns="http://schemas.microsoft.com/office/spreadsheetml/2009/9/main" objectType="CheckBox" fmlaLink="$L$140" lockText="1"/>
</file>

<file path=xl/ctrlProps/ctrlProp402.xml><?xml version="1.0" encoding="utf-8"?>
<formControlPr xmlns="http://schemas.microsoft.com/office/spreadsheetml/2009/9/main" objectType="CheckBox" fmlaLink="$L$141" lockText="1"/>
</file>

<file path=xl/ctrlProps/ctrlProp403.xml><?xml version="1.0" encoding="utf-8"?>
<formControlPr xmlns="http://schemas.microsoft.com/office/spreadsheetml/2009/9/main" objectType="CheckBox" fmlaLink="$L$142" lockText="1"/>
</file>

<file path=xl/ctrlProps/ctrlProp404.xml><?xml version="1.0" encoding="utf-8"?>
<formControlPr xmlns="http://schemas.microsoft.com/office/spreadsheetml/2009/9/main" objectType="CheckBox" fmlaLink="$L$143" lockText="1"/>
</file>

<file path=xl/ctrlProps/ctrlProp405.xml><?xml version="1.0" encoding="utf-8"?>
<formControlPr xmlns="http://schemas.microsoft.com/office/spreadsheetml/2009/9/main" objectType="CheckBox" fmlaLink="$L$144" lockText="1"/>
</file>

<file path=xl/ctrlProps/ctrlProp406.xml><?xml version="1.0" encoding="utf-8"?>
<formControlPr xmlns="http://schemas.microsoft.com/office/spreadsheetml/2009/9/main" objectType="CheckBox" fmlaLink="$L$145" lockText="1"/>
</file>

<file path=xl/ctrlProps/ctrlProp407.xml><?xml version="1.0" encoding="utf-8"?>
<formControlPr xmlns="http://schemas.microsoft.com/office/spreadsheetml/2009/9/main" objectType="CheckBox" fmlaLink="$L$146" lockText="1"/>
</file>

<file path=xl/ctrlProps/ctrlProp408.xml><?xml version="1.0" encoding="utf-8"?>
<formControlPr xmlns="http://schemas.microsoft.com/office/spreadsheetml/2009/9/main" objectType="CheckBox" fmlaLink="$L$147" lockText="1"/>
</file>

<file path=xl/ctrlProps/ctrlProp409.xml><?xml version="1.0" encoding="utf-8"?>
<formControlPr xmlns="http://schemas.microsoft.com/office/spreadsheetml/2009/9/main" objectType="CheckBox" fmlaLink="$L$148" lockText="1"/>
</file>

<file path=xl/ctrlProps/ctrlProp410.xml><?xml version="1.0" encoding="utf-8"?>
<formControlPr xmlns="http://schemas.microsoft.com/office/spreadsheetml/2009/9/main" objectType="CheckBox" fmlaLink="$L$149" lockText="1"/>
</file>

<file path=xl/ctrlProps/ctrlProp411.xml><?xml version="1.0" encoding="utf-8"?>
<formControlPr xmlns="http://schemas.microsoft.com/office/spreadsheetml/2009/9/main" objectType="CheckBox" fmlaLink="$L$150" lockText="1"/>
</file>

<file path=xl/ctrlProps/ctrlProp412.xml><?xml version="1.0" encoding="utf-8"?>
<formControlPr xmlns="http://schemas.microsoft.com/office/spreadsheetml/2009/9/main" objectType="CheckBox" fmlaLink="$L$151" lockText="1"/>
</file>

<file path=xl/ctrlProps/ctrlProp413.xml><?xml version="1.0" encoding="utf-8"?>
<formControlPr xmlns="http://schemas.microsoft.com/office/spreadsheetml/2009/9/main" objectType="CheckBox" fmlaLink="$L$152" lockText="1"/>
</file>

<file path=xl/ctrlProps/ctrlProp414.xml><?xml version="1.0" encoding="utf-8"?>
<formControlPr xmlns="http://schemas.microsoft.com/office/spreadsheetml/2009/9/main" objectType="CheckBox" fmlaLink="$L$153" lockText="1"/>
</file>

<file path=xl/ctrlProps/ctrlProp415.xml><?xml version="1.0" encoding="utf-8"?>
<formControlPr xmlns="http://schemas.microsoft.com/office/spreadsheetml/2009/9/main" objectType="CheckBox" fmlaLink="$L$154" lockText="1"/>
</file>

<file path=xl/ctrlProps/ctrlProp416.xml><?xml version="1.0" encoding="utf-8"?>
<formControlPr xmlns="http://schemas.microsoft.com/office/spreadsheetml/2009/9/main" objectType="CheckBox" fmlaLink="$L$155" lockText="1"/>
</file>

<file path=xl/ctrlProps/ctrlProp417.xml><?xml version="1.0" encoding="utf-8"?>
<formControlPr xmlns="http://schemas.microsoft.com/office/spreadsheetml/2009/9/main" objectType="CheckBox" fmlaLink="$L$1561" lockText="1"/>
</file>

<file path=xl/ctrlProps/ctrlProp418.xml><?xml version="1.0" encoding="utf-8"?>
<formControlPr xmlns="http://schemas.microsoft.com/office/spreadsheetml/2009/9/main" objectType="CheckBox" fmlaLink="$L$157" lockText="1"/>
</file>

<file path=xl/ctrlProps/ctrlProp419.xml><?xml version="1.0" encoding="utf-8"?>
<formControlPr xmlns="http://schemas.microsoft.com/office/spreadsheetml/2009/9/main" objectType="CheckBox" fmlaLink="$L$158" lockText="1"/>
</file>

<file path=xl/ctrlProps/ctrlProp420.xml><?xml version="1.0" encoding="utf-8"?>
<formControlPr xmlns="http://schemas.microsoft.com/office/spreadsheetml/2009/9/main" objectType="CheckBox" fmlaLink="$L$159" lockText="1"/>
</file>

<file path=xl/ctrlProps/ctrlProp421.xml><?xml version="1.0" encoding="utf-8"?>
<formControlPr xmlns="http://schemas.microsoft.com/office/spreadsheetml/2009/9/main" objectType="CheckBox" fmlaLink="$L$160" lockText="1"/>
</file>

<file path=xl/ctrlProps/ctrlProp422.xml><?xml version="1.0" encoding="utf-8"?>
<formControlPr xmlns="http://schemas.microsoft.com/office/spreadsheetml/2009/9/main" objectType="CheckBox" fmlaLink="$L$161" lockText="1"/>
</file>

<file path=xl/ctrlProps/ctrlProp423.xml><?xml version="1.0" encoding="utf-8"?>
<formControlPr xmlns="http://schemas.microsoft.com/office/spreadsheetml/2009/9/main" objectType="CheckBox" fmlaLink="$L$162" lockText="1"/>
</file>

<file path=xl/ctrlProps/ctrlProp424.xml><?xml version="1.0" encoding="utf-8"?>
<formControlPr xmlns="http://schemas.microsoft.com/office/spreadsheetml/2009/9/main" objectType="CheckBox" fmlaLink="$L$163" lockText="1"/>
</file>

<file path=xl/ctrlProps/ctrlProp425.xml><?xml version="1.0" encoding="utf-8"?>
<formControlPr xmlns="http://schemas.microsoft.com/office/spreadsheetml/2009/9/main" objectType="CheckBox" fmlaLink="$L$164" lockText="1"/>
</file>

<file path=xl/ctrlProps/ctrlProp426.xml><?xml version="1.0" encoding="utf-8"?>
<formControlPr xmlns="http://schemas.microsoft.com/office/spreadsheetml/2009/9/main" objectType="CheckBox" fmlaLink="$L$165" lockText="1"/>
</file>

<file path=xl/ctrlProps/ctrlProp427.xml><?xml version="1.0" encoding="utf-8"?>
<formControlPr xmlns="http://schemas.microsoft.com/office/spreadsheetml/2009/9/main" objectType="CheckBox" fmlaLink="$L$166" lockText="1"/>
</file>

<file path=xl/ctrlProps/ctrlProp428.xml><?xml version="1.0" encoding="utf-8"?>
<formControlPr xmlns="http://schemas.microsoft.com/office/spreadsheetml/2009/9/main" objectType="CheckBox" fmlaLink="$L$167" lockText="1"/>
</file>

<file path=xl/ctrlProps/ctrlProp429.xml><?xml version="1.0" encoding="utf-8"?>
<formControlPr xmlns="http://schemas.microsoft.com/office/spreadsheetml/2009/9/main" objectType="CheckBox" fmlaLink="$L$168" lockText="1"/>
</file>

<file path=xl/ctrlProps/ctrlProp430.xml><?xml version="1.0" encoding="utf-8"?>
<formControlPr xmlns="http://schemas.microsoft.com/office/spreadsheetml/2009/9/main" objectType="CheckBox" fmlaLink="$L$169" lockText="1"/>
</file>

<file path=xl/ctrlProps/ctrlProp431.xml><?xml version="1.0" encoding="utf-8"?>
<formControlPr xmlns="http://schemas.microsoft.com/office/spreadsheetml/2009/9/main" objectType="CheckBox" fmlaLink="$L$170" lockText="1"/>
</file>

<file path=xl/ctrlProps/ctrlProp432.xml><?xml version="1.0" encoding="utf-8"?>
<formControlPr xmlns="http://schemas.microsoft.com/office/spreadsheetml/2009/9/main" objectType="CheckBox" fmlaLink="$L$171" lockText="1"/>
</file>

<file path=xl/ctrlProps/ctrlProp433.xml><?xml version="1.0" encoding="utf-8"?>
<formControlPr xmlns="http://schemas.microsoft.com/office/spreadsheetml/2009/9/main" objectType="CheckBox" fmlaLink="$L$172" lockText="1"/>
</file>

<file path=xl/ctrlProps/ctrlProp434.xml><?xml version="1.0" encoding="utf-8"?>
<formControlPr xmlns="http://schemas.microsoft.com/office/spreadsheetml/2009/9/main" objectType="CheckBox" fmlaLink="$L$173" lockText="1"/>
</file>

<file path=xl/ctrlProps/ctrlProp435.xml><?xml version="1.0" encoding="utf-8"?>
<formControlPr xmlns="http://schemas.microsoft.com/office/spreadsheetml/2009/9/main" objectType="CheckBox" fmlaLink="$L$174" lockText="1"/>
</file>

<file path=xl/ctrlProps/ctrlProp436.xml><?xml version="1.0" encoding="utf-8"?>
<formControlPr xmlns="http://schemas.microsoft.com/office/spreadsheetml/2009/9/main" objectType="CheckBox" fmlaLink="$L$175" lockText="1"/>
</file>

<file path=xl/ctrlProps/ctrlProp437.xml><?xml version="1.0" encoding="utf-8"?>
<formControlPr xmlns="http://schemas.microsoft.com/office/spreadsheetml/2009/9/main" objectType="CheckBox" fmlaLink="$L$176" lockText="1"/>
</file>

<file path=xl/ctrlProps/ctrlProp438.xml><?xml version="1.0" encoding="utf-8"?>
<formControlPr xmlns="http://schemas.microsoft.com/office/spreadsheetml/2009/9/main" objectType="CheckBox" fmlaLink="$L$177" lockText="1"/>
</file>

<file path=xl/ctrlProps/ctrlProp439.xml><?xml version="1.0" encoding="utf-8"?>
<formControlPr xmlns="http://schemas.microsoft.com/office/spreadsheetml/2009/9/main" objectType="CheckBox" fmlaLink="$L$178" lockText="1"/>
</file>

<file path=xl/ctrlProps/ctrlProp440.xml><?xml version="1.0" encoding="utf-8"?>
<formControlPr xmlns="http://schemas.microsoft.com/office/spreadsheetml/2009/9/main" objectType="CheckBox" fmlaLink="$L$179" lockText="1"/>
</file>

<file path=xl/ctrlProps/ctrlProp441.xml><?xml version="1.0" encoding="utf-8"?>
<formControlPr xmlns="http://schemas.microsoft.com/office/spreadsheetml/2009/9/main" objectType="CheckBox" fmlaLink="$L$180" lockText="1"/>
</file>

<file path=xl/ctrlProps/ctrlProp442.xml><?xml version="1.0" encoding="utf-8"?>
<formControlPr xmlns="http://schemas.microsoft.com/office/spreadsheetml/2009/9/main" objectType="CheckBox" fmlaLink="$L$181" lockText="1"/>
</file>

<file path=xl/ctrlProps/ctrlProp443.xml><?xml version="1.0" encoding="utf-8"?>
<formControlPr xmlns="http://schemas.microsoft.com/office/spreadsheetml/2009/9/main" objectType="CheckBox" fmlaLink="$L$182" lockText="1"/>
</file>

<file path=xl/ctrlProps/ctrlProp444.xml><?xml version="1.0" encoding="utf-8"?>
<formControlPr xmlns="http://schemas.microsoft.com/office/spreadsheetml/2009/9/main" objectType="CheckBox" fmlaLink="$L$183" lockText="1"/>
</file>

<file path=xl/ctrlProps/ctrlProp445.xml><?xml version="1.0" encoding="utf-8"?>
<formControlPr xmlns="http://schemas.microsoft.com/office/spreadsheetml/2009/9/main" objectType="CheckBox" fmlaLink="$L$184" lockText="1"/>
</file>

<file path=xl/ctrlProps/ctrlProp446.xml><?xml version="1.0" encoding="utf-8"?>
<formControlPr xmlns="http://schemas.microsoft.com/office/spreadsheetml/2009/9/main" objectType="CheckBox" fmlaLink="$L$185" lockText="1"/>
</file>

<file path=xl/ctrlProps/ctrlProp447.xml><?xml version="1.0" encoding="utf-8"?>
<formControlPr xmlns="http://schemas.microsoft.com/office/spreadsheetml/2009/9/main" objectType="CheckBox" fmlaLink="$L$186" lockText="1"/>
</file>

<file path=xl/ctrlProps/ctrlProp448.xml><?xml version="1.0" encoding="utf-8"?>
<formControlPr xmlns="http://schemas.microsoft.com/office/spreadsheetml/2009/9/main" objectType="CheckBox" fmlaLink="$L$187" lockText="1"/>
</file>

<file path=xl/ctrlProps/ctrlProp449.xml><?xml version="1.0" encoding="utf-8"?>
<formControlPr xmlns="http://schemas.microsoft.com/office/spreadsheetml/2009/9/main" objectType="CheckBox" fmlaLink="$L$188" lockText="1"/>
</file>

<file path=xl/ctrlProps/ctrlProp450.xml><?xml version="1.0" encoding="utf-8"?>
<formControlPr xmlns="http://schemas.microsoft.com/office/spreadsheetml/2009/9/main" objectType="CheckBox" fmlaLink="$L$189" lockText="1"/>
</file>

<file path=xl/ctrlProps/ctrlProp451.xml><?xml version="1.0" encoding="utf-8"?>
<formControlPr xmlns="http://schemas.microsoft.com/office/spreadsheetml/2009/9/main" objectType="CheckBox" fmlaLink="$L$190" lockText="1"/>
</file>

<file path=xl/ctrlProps/ctrlProp452.xml><?xml version="1.0" encoding="utf-8"?>
<formControlPr xmlns="http://schemas.microsoft.com/office/spreadsheetml/2009/9/main" objectType="CheckBox" fmlaLink="$L$191" lockText="1"/>
</file>

<file path=xl/ctrlProps/ctrlProp453.xml><?xml version="1.0" encoding="utf-8"?>
<formControlPr xmlns="http://schemas.microsoft.com/office/spreadsheetml/2009/9/main" objectType="CheckBox" fmlaLink="$L$192" lockText="1"/>
</file>

<file path=xl/ctrlProps/ctrlProp454.xml><?xml version="1.0" encoding="utf-8"?>
<formControlPr xmlns="http://schemas.microsoft.com/office/spreadsheetml/2009/9/main" objectType="CheckBox" fmlaLink="$L$193" lockText="1"/>
</file>

<file path=xl/ctrlProps/ctrlProp455.xml><?xml version="1.0" encoding="utf-8"?>
<formControlPr xmlns="http://schemas.microsoft.com/office/spreadsheetml/2009/9/main" objectType="CheckBox" fmlaLink="$L$194" lockText="1"/>
</file>

<file path=xl/ctrlProps/ctrlProp456.xml><?xml version="1.0" encoding="utf-8"?>
<formControlPr xmlns="http://schemas.microsoft.com/office/spreadsheetml/2009/9/main" objectType="CheckBox" fmlaLink="$L$195" lockText="1"/>
</file>

<file path=xl/ctrlProps/ctrlProp457.xml><?xml version="1.0" encoding="utf-8"?>
<formControlPr xmlns="http://schemas.microsoft.com/office/spreadsheetml/2009/9/main" objectType="CheckBox" fmlaLink="$L$196" lockText="1"/>
</file>

<file path=xl/ctrlProps/ctrlProp458.xml><?xml version="1.0" encoding="utf-8"?>
<formControlPr xmlns="http://schemas.microsoft.com/office/spreadsheetml/2009/9/main" objectType="CheckBox" fmlaLink="$L$197" lockText="1"/>
</file>

<file path=xl/ctrlProps/ctrlProp459.xml><?xml version="1.0" encoding="utf-8"?>
<formControlPr xmlns="http://schemas.microsoft.com/office/spreadsheetml/2009/9/main" objectType="CheckBox" fmlaLink="$L$198" lockText="1"/>
</file>

<file path=xl/ctrlProps/ctrlProp460.xml><?xml version="1.0" encoding="utf-8"?>
<formControlPr xmlns="http://schemas.microsoft.com/office/spreadsheetml/2009/9/main" objectType="CheckBox" fmlaLink="$L$199" lockText="1"/>
</file>

<file path=xl/ctrlProps/ctrlProp461.xml><?xml version="1.0" encoding="utf-8"?>
<formControlPr xmlns="http://schemas.microsoft.com/office/spreadsheetml/2009/9/main" objectType="CheckBox" fmlaLink="$L$200" lockText="1"/>
</file>

<file path=xl/ctrlProps/ctrlProp462.xml><?xml version="1.0" encoding="utf-8"?>
<formControlPr xmlns="http://schemas.microsoft.com/office/spreadsheetml/2009/9/main" objectType="CheckBox" fmlaLink="$L$201" lockText="1"/>
</file>

<file path=xl/ctrlProps/ctrlProp463.xml><?xml version="1.0" encoding="utf-8"?>
<formControlPr xmlns="http://schemas.microsoft.com/office/spreadsheetml/2009/9/main" objectType="CheckBox" fmlaLink="$L$202" lockText="1"/>
</file>

<file path=xl/ctrlProps/ctrlProp464.xml><?xml version="1.0" encoding="utf-8"?>
<formControlPr xmlns="http://schemas.microsoft.com/office/spreadsheetml/2009/9/main" objectType="CheckBox" fmlaLink="$L$203" lockText="1"/>
</file>

<file path=xl/ctrlProps/ctrlProp465.xml><?xml version="1.0" encoding="utf-8"?>
<formControlPr xmlns="http://schemas.microsoft.com/office/spreadsheetml/2009/9/main" objectType="CheckBox" fmlaLink="$L$204" lockText="1"/>
</file>

<file path=xl/ctrlProps/ctrlProp466.xml><?xml version="1.0" encoding="utf-8"?>
<formControlPr xmlns="http://schemas.microsoft.com/office/spreadsheetml/2009/9/main" objectType="CheckBox" fmlaLink="$L$205" lockText="1"/>
</file>

<file path=xl/ctrlProps/ctrlProp467.xml><?xml version="1.0" encoding="utf-8"?>
<formControlPr xmlns="http://schemas.microsoft.com/office/spreadsheetml/2009/9/main" objectType="CheckBox" fmlaLink="$O$120" lockText="1"/>
</file>

<file path=xl/ctrlProps/ctrlProp468.xml><?xml version="1.0" encoding="utf-8"?>
<formControlPr xmlns="http://schemas.microsoft.com/office/spreadsheetml/2009/9/main" objectType="CheckBox" fmlaLink="$O$148" lockText="1"/>
</file>

<file path=xl/ctrlProps/ctrlProp469.xml><?xml version="1.0" encoding="utf-8"?>
<formControlPr xmlns="http://schemas.microsoft.com/office/spreadsheetml/2009/9/main" objectType="CheckBox" fmlaLink="$O$149" lockText="1"/>
</file>

<file path=xl/ctrlProps/ctrlProp470.xml><?xml version="1.0" encoding="utf-8"?>
<formControlPr xmlns="http://schemas.microsoft.com/office/spreadsheetml/2009/9/main" objectType="CheckBox" fmlaLink="$O$150" lockText="1"/>
</file>

<file path=xl/ctrlProps/ctrlProp471.xml><?xml version="1.0" encoding="utf-8"?>
<formControlPr xmlns="http://schemas.microsoft.com/office/spreadsheetml/2009/9/main" objectType="CheckBox" fmlaLink="$O$151" lockText="1"/>
</file>

<file path=xl/ctrlProps/ctrlProp472.xml><?xml version="1.0" encoding="utf-8"?>
<formControlPr xmlns="http://schemas.microsoft.com/office/spreadsheetml/2009/9/main" objectType="CheckBox" fmlaLink="$O$152" lockText="1"/>
</file>

<file path=xl/ctrlProps/ctrlProp473.xml><?xml version="1.0" encoding="utf-8"?>
<formControlPr xmlns="http://schemas.microsoft.com/office/spreadsheetml/2009/9/main" objectType="CheckBox" fmlaLink="$O$153" lockText="1"/>
</file>

<file path=xl/ctrlProps/ctrlProp474.xml><?xml version="1.0" encoding="utf-8"?>
<formControlPr xmlns="http://schemas.microsoft.com/office/spreadsheetml/2009/9/main" objectType="CheckBox" fmlaLink="$O$154" lockText="1"/>
</file>

<file path=xl/ctrlProps/ctrlProp475.xml><?xml version="1.0" encoding="utf-8"?>
<formControlPr xmlns="http://schemas.microsoft.com/office/spreadsheetml/2009/9/main" objectType="CheckBox" fmlaLink="$O$155" lockText="1"/>
</file>

<file path=xl/ctrlProps/ctrlProp476.xml><?xml version="1.0" encoding="utf-8"?>
<formControlPr xmlns="http://schemas.microsoft.com/office/spreadsheetml/2009/9/main" objectType="CheckBox" fmlaLink="$O$156" lockText="1"/>
</file>

<file path=xl/ctrlProps/ctrlProp477.xml><?xml version="1.0" encoding="utf-8"?>
<formControlPr xmlns="http://schemas.microsoft.com/office/spreadsheetml/2009/9/main" objectType="CheckBox" fmlaLink="$O$157" lockText="1"/>
</file>

<file path=xl/ctrlProps/ctrlProp478.xml><?xml version="1.0" encoding="utf-8"?>
<formControlPr xmlns="http://schemas.microsoft.com/office/spreadsheetml/2009/9/main" objectType="CheckBox" fmlaLink="$O$158" lockText="1"/>
</file>

<file path=xl/ctrlProps/ctrlProp479.xml><?xml version="1.0" encoding="utf-8"?>
<formControlPr xmlns="http://schemas.microsoft.com/office/spreadsheetml/2009/9/main" objectType="CheckBox" fmlaLink="$O$159" lockText="1"/>
</file>

<file path=xl/ctrlProps/ctrlProp480.xml><?xml version="1.0" encoding="utf-8"?>
<formControlPr xmlns="http://schemas.microsoft.com/office/spreadsheetml/2009/9/main" objectType="CheckBox" fmlaLink="$O$160" lockText="1"/>
</file>

<file path=xl/ctrlProps/ctrlProp481.xml><?xml version="1.0" encoding="utf-8"?>
<formControlPr xmlns="http://schemas.microsoft.com/office/spreadsheetml/2009/9/main" objectType="CheckBox" fmlaLink="$O$161" lockText="1"/>
</file>

<file path=xl/ctrlProps/ctrlProp482.xml><?xml version="1.0" encoding="utf-8"?>
<formControlPr xmlns="http://schemas.microsoft.com/office/spreadsheetml/2009/9/main" objectType="CheckBox" fmlaLink="$O$162" lockText="1"/>
</file>

<file path=xl/ctrlProps/ctrlProp483.xml><?xml version="1.0" encoding="utf-8"?>
<formControlPr xmlns="http://schemas.microsoft.com/office/spreadsheetml/2009/9/main" objectType="CheckBox" fmlaLink="$O$163" lockText="1"/>
</file>

<file path=xl/ctrlProps/ctrlProp484.xml><?xml version="1.0" encoding="utf-8"?>
<formControlPr xmlns="http://schemas.microsoft.com/office/spreadsheetml/2009/9/main" objectType="CheckBox" fmlaLink="$O$164" lockText="1"/>
</file>

<file path=xl/ctrlProps/ctrlProp485.xml><?xml version="1.0" encoding="utf-8"?>
<formControlPr xmlns="http://schemas.microsoft.com/office/spreadsheetml/2009/9/main" objectType="CheckBox" fmlaLink="$O$165" lockText="1"/>
</file>

<file path=xl/ctrlProps/ctrlProp486.xml><?xml version="1.0" encoding="utf-8"?>
<formControlPr xmlns="http://schemas.microsoft.com/office/spreadsheetml/2009/9/main" objectType="CheckBox" fmlaLink="$O$166" lockText="1"/>
</file>

<file path=xl/ctrlProps/ctrlProp487.xml><?xml version="1.0" encoding="utf-8"?>
<formControlPr xmlns="http://schemas.microsoft.com/office/spreadsheetml/2009/9/main" objectType="CheckBox" fmlaLink="$O$167" lockText="1"/>
</file>

<file path=xl/ctrlProps/ctrlProp488.xml><?xml version="1.0" encoding="utf-8"?>
<formControlPr xmlns="http://schemas.microsoft.com/office/spreadsheetml/2009/9/main" objectType="CheckBox" fmlaLink="$O$168" lockText="1"/>
</file>

<file path=xl/ctrlProps/ctrlProp489.xml><?xml version="1.0" encoding="utf-8"?>
<formControlPr xmlns="http://schemas.microsoft.com/office/spreadsheetml/2009/9/main" objectType="CheckBox" fmlaLink="$O$169" lockText="1"/>
</file>

<file path=xl/ctrlProps/ctrlProp490.xml><?xml version="1.0" encoding="utf-8"?>
<formControlPr xmlns="http://schemas.microsoft.com/office/spreadsheetml/2009/9/main" objectType="CheckBox" fmlaLink="$O$170" lockText="1"/>
</file>

<file path=xl/ctrlProps/ctrlProp491.xml><?xml version="1.0" encoding="utf-8"?>
<formControlPr xmlns="http://schemas.microsoft.com/office/spreadsheetml/2009/9/main" objectType="CheckBox" fmlaLink="$O$171" lockText="1"/>
</file>

<file path=xl/ctrlProps/ctrlProp492.xml><?xml version="1.0" encoding="utf-8"?>
<formControlPr xmlns="http://schemas.microsoft.com/office/spreadsheetml/2009/9/main" objectType="CheckBox" fmlaLink="$O$172" lockText="1"/>
</file>

<file path=xl/ctrlProps/ctrlProp493.xml><?xml version="1.0" encoding="utf-8"?>
<formControlPr xmlns="http://schemas.microsoft.com/office/spreadsheetml/2009/9/main" objectType="CheckBox" fmlaLink="$O$173" lockText="1"/>
</file>

<file path=xl/ctrlProps/ctrlProp494.xml><?xml version="1.0" encoding="utf-8"?>
<formControlPr xmlns="http://schemas.microsoft.com/office/spreadsheetml/2009/9/main" objectType="CheckBox" fmlaLink="$O$174" lockText="1"/>
</file>

<file path=xl/ctrlProps/ctrlProp495.xml><?xml version="1.0" encoding="utf-8"?>
<formControlPr xmlns="http://schemas.microsoft.com/office/spreadsheetml/2009/9/main" objectType="CheckBox" fmlaLink="$O$175" lockText="1"/>
</file>

<file path=xl/ctrlProps/ctrlProp496.xml><?xml version="1.0" encoding="utf-8"?>
<formControlPr xmlns="http://schemas.microsoft.com/office/spreadsheetml/2009/9/main" objectType="CheckBox" fmlaLink="$O$176" lockText="1"/>
</file>

<file path=xl/ctrlProps/ctrlProp497.xml><?xml version="1.0" encoding="utf-8"?>
<formControlPr xmlns="http://schemas.microsoft.com/office/spreadsheetml/2009/9/main" objectType="CheckBox" fmlaLink="$O$177" lockText="1"/>
</file>

<file path=xl/ctrlProps/ctrlProp498.xml><?xml version="1.0" encoding="utf-8"?>
<formControlPr xmlns="http://schemas.microsoft.com/office/spreadsheetml/2009/9/main" objectType="CheckBox" fmlaLink="$O$178" lockText="1"/>
</file>

<file path=xl/ctrlProps/ctrlProp499.xml><?xml version="1.0" encoding="utf-8"?>
<formControlPr xmlns="http://schemas.microsoft.com/office/spreadsheetml/2009/9/main" objectType="CheckBox" fmlaLink="$O$179" lockText="1"/>
</file>

<file path=xl/ctrlProps/ctrlProp500.xml><?xml version="1.0" encoding="utf-8"?>
<formControlPr xmlns="http://schemas.microsoft.com/office/spreadsheetml/2009/9/main" objectType="CheckBox" fmlaLink="$O$180" lockText="1"/>
</file>

<file path=xl/ctrlProps/ctrlProp501.xml><?xml version="1.0" encoding="utf-8"?>
<formControlPr xmlns="http://schemas.microsoft.com/office/spreadsheetml/2009/9/main" objectType="CheckBox" fmlaLink="$O$181" lockText="1"/>
</file>

<file path=xl/ctrlProps/ctrlProp502.xml><?xml version="1.0" encoding="utf-8"?>
<formControlPr xmlns="http://schemas.microsoft.com/office/spreadsheetml/2009/9/main" objectType="CheckBox" fmlaLink="$O$182" lockText="1"/>
</file>

<file path=xl/ctrlProps/ctrlProp503.xml><?xml version="1.0" encoding="utf-8"?>
<formControlPr xmlns="http://schemas.microsoft.com/office/spreadsheetml/2009/9/main" objectType="CheckBox" fmlaLink="$O$183" lockText="1"/>
</file>

<file path=xl/ctrlProps/ctrlProp504.xml><?xml version="1.0" encoding="utf-8"?>
<formControlPr xmlns="http://schemas.microsoft.com/office/spreadsheetml/2009/9/main" objectType="CheckBox" fmlaLink="$O$184" lockText="1"/>
</file>

<file path=xl/ctrlProps/ctrlProp505.xml><?xml version="1.0" encoding="utf-8"?>
<formControlPr xmlns="http://schemas.microsoft.com/office/spreadsheetml/2009/9/main" objectType="CheckBox" fmlaLink="$O$185" lockText="1"/>
</file>

<file path=xl/ctrlProps/ctrlProp506.xml><?xml version="1.0" encoding="utf-8"?>
<formControlPr xmlns="http://schemas.microsoft.com/office/spreadsheetml/2009/9/main" objectType="CheckBox" fmlaLink="$O$186" lockText="1"/>
</file>

<file path=xl/ctrlProps/ctrlProp507.xml><?xml version="1.0" encoding="utf-8"?>
<formControlPr xmlns="http://schemas.microsoft.com/office/spreadsheetml/2009/9/main" objectType="CheckBox" fmlaLink="$O$187" lockText="1"/>
</file>

<file path=xl/ctrlProps/ctrlProp508.xml><?xml version="1.0" encoding="utf-8"?>
<formControlPr xmlns="http://schemas.microsoft.com/office/spreadsheetml/2009/9/main" objectType="CheckBox" fmlaLink="$O$188" lockText="1"/>
</file>

<file path=xl/ctrlProps/ctrlProp509.xml><?xml version="1.0" encoding="utf-8"?>
<formControlPr xmlns="http://schemas.microsoft.com/office/spreadsheetml/2009/9/main" objectType="CheckBox" fmlaLink="$O$189" lockText="1"/>
</file>

<file path=xl/ctrlProps/ctrlProp510.xml><?xml version="1.0" encoding="utf-8"?>
<formControlPr xmlns="http://schemas.microsoft.com/office/spreadsheetml/2009/9/main" objectType="CheckBox" fmlaLink="$O$190" lockText="1"/>
</file>

<file path=xl/ctrlProps/ctrlProp511.xml><?xml version="1.0" encoding="utf-8"?>
<formControlPr xmlns="http://schemas.microsoft.com/office/spreadsheetml/2009/9/main" objectType="CheckBox" fmlaLink="$O$191" lockText="1"/>
</file>

<file path=xl/ctrlProps/ctrlProp512.xml><?xml version="1.0" encoding="utf-8"?>
<formControlPr xmlns="http://schemas.microsoft.com/office/spreadsheetml/2009/9/main" objectType="CheckBox" fmlaLink="$O$192" lockText="1"/>
</file>

<file path=xl/ctrlProps/ctrlProp513.xml><?xml version="1.0" encoding="utf-8"?>
<formControlPr xmlns="http://schemas.microsoft.com/office/spreadsheetml/2009/9/main" objectType="CheckBox" fmlaLink="$O$193" lockText="1"/>
</file>

<file path=xl/ctrlProps/ctrlProp514.xml><?xml version="1.0" encoding="utf-8"?>
<formControlPr xmlns="http://schemas.microsoft.com/office/spreadsheetml/2009/9/main" objectType="CheckBox" fmlaLink="$O$194" lockText="1"/>
</file>

<file path=xl/ctrlProps/ctrlProp515.xml><?xml version="1.0" encoding="utf-8"?>
<formControlPr xmlns="http://schemas.microsoft.com/office/spreadsheetml/2009/9/main" objectType="CheckBox" fmlaLink="$O$195" lockText="1"/>
</file>

<file path=xl/ctrlProps/ctrlProp516.xml><?xml version="1.0" encoding="utf-8"?>
<formControlPr xmlns="http://schemas.microsoft.com/office/spreadsheetml/2009/9/main" objectType="CheckBox" fmlaLink="$O$196" lockText="1"/>
</file>

<file path=xl/ctrlProps/ctrlProp517.xml><?xml version="1.0" encoding="utf-8"?>
<formControlPr xmlns="http://schemas.microsoft.com/office/spreadsheetml/2009/9/main" objectType="CheckBox" fmlaLink="$O$197" lockText="1"/>
</file>

<file path=xl/ctrlProps/ctrlProp518.xml><?xml version="1.0" encoding="utf-8"?>
<formControlPr xmlns="http://schemas.microsoft.com/office/spreadsheetml/2009/9/main" objectType="CheckBox" fmlaLink="$O$198" lockText="1"/>
</file>

<file path=xl/ctrlProps/ctrlProp519.xml><?xml version="1.0" encoding="utf-8"?>
<formControlPr xmlns="http://schemas.microsoft.com/office/spreadsheetml/2009/9/main" objectType="CheckBox" fmlaLink="$O$199" lockText="1"/>
</file>

<file path=xl/ctrlProps/ctrlProp520.xml><?xml version="1.0" encoding="utf-8"?>
<formControlPr xmlns="http://schemas.microsoft.com/office/spreadsheetml/2009/9/main" objectType="CheckBox" fmlaLink="$O$200" lockText="1"/>
</file>

<file path=xl/ctrlProps/ctrlProp521.xml><?xml version="1.0" encoding="utf-8"?>
<formControlPr xmlns="http://schemas.microsoft.com/office/spreadsheetml/2009/9/main" objectType="CheckBox" fmlaLink="$O$201" lockText="1"/>
</file>

<file path=xl/ctrlProps/ctrlProp522.xml><?xml version="1.0" encoding="utf-8"?>
<formControlPr xmlns="http://schemas.microsoft.com/office/spreadsheetml/2009/9/main" objectType="CheckBox" fmlaLink="$O$202" lockText="1"/>
</file>

<file path=xl/ctrlProps/ctrlProp523.xml><?xml version="1.0" encoding="utf-8"?>
<formControlPr xmlns="http://schemas.microsoft.com/office/spreadsheetml/2009/9/main" objectType="CheckBox" fmlaLink="$O$203" lockText="1"/>
</file>

<file path=xl/ctrlProps/ctrlProp524.xml><?xml version="1.0" encoding="utf-8"?>
<formControlPr xmlns="http://schemas.microsoft.com/office/spreadsheetml/2009/9/main" objectType="CheckBox" fmlaLink="$O$204" lockText="1"/>
</file>

<file path=xl/ctrlProps/ctrlProp525.xml><?xml version="1.0" encoding="utf-8"?>
<formControlPr xmlns="http://schemas.microsoft.com/office/spreadsheetml/2009/9/main" objectType="CheckBox" fmlaLink="$O$205" lockText="1"/>
</file>

<file path=xl/ctrlProps/ctrlProp526.xml><?xml version="1.0" encoding="utf-8"?>
<formControlPr xmlns="http://schemas.microsoft.com/office/spreadsheetml/2009/9/main" objectType="CheckBox" fmlaLink="Start!$N$34" lockText="1" noThreeD="1"/>
</file>

<file path=xl/ctrlProps/ctrlProp527.xml><?xml version="1.0" encoding="utf-8"?>
<formControlPr xmlns="http://schemas.microsoft.com/office/spreadsheetml/2009/9/main" objectType="CheckBox" fmlaLink="Start!$I$27" lockText="1" noThreeD="1"/>
</file>

<file path=xl/ctrlProps/ctrlProp528.xml><?xml version="1.0" encoding="utf-8"?>
<formControlPr xmlns="http://schemas.microsoft.com/office/spreadsheetml/2009/9/main" objectType="CheckBox" fmlaLink="Start!$I$28" lockText="1" noThreeD="1"/>
</file>

<file path=xl/ctrlProps/ctrlProp529.xml><?xml version="1.0" encoding="utf-8"?>
<formControlPr xmlns="http://schemas.microsoft.com/office/spreadsheetml/2009/9/main" objectType="CheckBox" fmlaLink="Start!$I$29" lockText="1" noThreeD="1"/>
</file>

<file path=xl/ctrlProps/ctrlProp530.xml><?xml version="1.0" encoding="utf-8"?>
<formControlPr xmlns="http://schemas.microsoft.com/office/spreadsheetml/2009/9/main" objectType="CheckBox" fmlaLink="Start!$I$30" lockText="1" noThreeD="1"/>
</file>

<file path=xl/ctrlProps/ctrlProp531.xml><?xml version="1.0" encoding="utf-8"?>
<formControlPr xmlns="http://schemas.microsoft.com/office/spreadsheetml/2009/9/main" objectType="CheckBox" fmlaLink="Start!$K$27" lockText="1" noThreeD="1"/>
</file>

<file path=xl/ctrlProps/ctrlProp532.xml><?xml version="1.0" encoding="utf-8"?>
<formControlPr xmlns="http://schemas.microsoft.com/office/spreadsheetml/2009/9/main" objectType="CheckBox" fmlaLink="Start!$K$28" lockText="1" noThreeD="1"/>
</file>

<file path=xl/ctrlProps/ctrlProp533.xml><?xml version="1.0" encoding="utf-8"?>
<formControlPr xmlns="http://schemas.microsoft.com/office/spreadsheetml/2009/9/main" objectType="CheckBox" fmlaLink="Start!$K$29" lockText="1" noThreeD="1"/>
</file>

<file path=xl/ctrlProps/ctrlProp534.xml><?xml version="1.0" encoding="utf-8"?>
<formControlPr xmlns="http://schemas.microsoft.com/office/spreadsheetml/2009/9/main" objectType="CheckBox" fmlaLink="Start!$K$30" lockText="1" noThreeD="1"/>
</file>

<file path=xl/ctrlProps/ctrlProp535.xml><?xml version="1.0" encoding="utf-8"?>
<formControlPr xmlns="http://schemas.microsoft.com/office/spreadsheetml/2009/9/main" objectType="CheckBox" fmlaLink="Start!$N$27" lockText="1" noThreeD="1"/>
</file>

<file path=xl/ctrlProps/ctrlProp536.xml><?xml version="1.0" encoding="utf-8"?>
<formControlPr xmlns="http://schemas.microsoft.com/office/spreadsheetml/2009/9/main" objectType="CheckBox" fmlaLink="Start!$N$28" lockText="1" noThreeD="1"/>
</file>

<file path=xl/ctrlProps/ctrlProp537.xml><?xml version="1.0" encoding="utf-8"?>
<formControlPr xmlns="http://schemas.microsoft.com/office/spreadsheetml/2009/9/main" objectType="CheckBox" fmlaLink="Start!$N$29" lockText="1" noThreeD="1"/>
</file>

<file path=xl/ctrlProps/ctrlProp538.xml><?xml version="1.0" encoding="utf-8"?>
<formControlPr xmlns="http://schemas.microsoft.com/office/spreadsheetml/2009/9/main" objectType="CheckBox" fmlaLink="Start!$N$30" lockText="1" noThreeD="1"/>
</file>

<file path=xl/ctrlProps/ctrlProp539.xml><?xml version="1.0" encoding="utf-8"?>
<formControlPr xmlns="http://schemas.microsoft.com/office/spreadsheetml/2009/9/main" objectType="CheckBox" fmlaLink="Start!$N$31" lockText="1" noThreeD="1"/>
</file>

<file path=xl/ctrlProps/ctrlProp540.xml><?xml version="1.0" encoding="utf-8"?>
<formControlPr xmlns="http://schemas.microsoft.com/office/spreadsheetml/2009/9/main" objectType="CheckBox" fmlaLink="Start!$P$27" lockText="1" noThreeD="1"/>
</file>

<file path=xl/ctrlProps/ctrlProp541.xml><?xml version="1.0" encoding="utf-8"?>
<formControlPr xmlns="http://schemas.microsoft.com/office/spreadsheetml/2009/9/main" objectType="CheckBox" fmlaLink="Start!$P$28" lockText="1" noThreeD="1"/>
</file>

<file path=xl/ctrlProps/ctrlProp542.xml><?xml version="1.0" encoding="utf-8"?>
<formControlPr xmlns="http://schemas.microsoft.com/office/spreadsheetml/2009/9/main" objectType="CheckBox" fmlaLink="Start!$P$29" lockText="1" noThreeD="1"/>
</file>

<file path=xl/ctrlProps/ctrlProp543.xml><?xml version="1.0" encoding="utf-8"?>
<formControlPr xmlns="http://schemas.microsoft.com/office/spreadsheetml/2009/9/main" objectType="CheckBox" fmlaLink="Start!$P$30" lockText="1" noThreeD="1"/>
</file>

<file path=xl/ctrlProps/ctrlProp544.xml><?xml version="1.0" encoding="utf-8"?>
<formControlPr xmlns="http://schemas.microsoft.com/office/spreadsheetml/2009/9/main" objectType="CheckBox" fmlaLink="Start!$P$31" lockText="1" noThreeD="1"/>
</file>

<file path=xl/ctrlProps/ctrlProp545.xml><?xml version="1.0" encoding="utf-8"?>
<formControlPr xmlns="http://schemas.microsoft.com/office/spreadsheetml/2009/9/main" objectType="CheckBox" fmlaLink="Savings!$D$5" lockText="1" noThreeD="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CheckBox" checked="Checked" fmlaLink="$N$123" lockText="1"/>
</file>

<file path=xl/ctrlProps/ctrlProp549.xml><?xml version="1.0" encoding="utf-8"?>
<formControlPr xmlns="http://schemas.microsoft.com/office/spreadsheetml/2009/9/main" objectType="CheckBox" fmlaLink="Start!$D$13" lockText="1" noThreeD="1"/>
</file>

<file path=xl/ctrlProps/ctrlProp550.xml><?xml version="1.0" encoding="utf-8"?>
<formControlPr xmlns="http://schemas.microsoft.com/office/spreadsheetml/2009/9/main" objectType="CheckBox" fmlaLink="Start!$F$13" lockText="1" noThreeD="1"/>
</file>

<file path=xl/ctrlProps/ctrlProp551.xml><?xml version="1.0" encoding="utf-8"?>
<formControlPr xmlns="http://schemas.microsoft.com/office/spreadsheetml/2009/9/main" objectType="CheckBox" fmlaLink="Start!$C$32" lockText="1" noThreeD="1"/>
</file>

<file path=xl/ctrlProps/ctrlProp552.xml><?xml version="1.0" encoding="utf-8"?>
<formControlPr xmlns="http://schemas.microsoft.com/office/spreadsheetml/2009/9/main" objectType="CheckBox" fmlaLink="Start!$C$33" lockText="1" noThreeD="1"/>
</file>

<file path=xl/ctrlProps/ctrlProp553.xml><?xml version="1.0" encoding="utf-8"?>
<formControlPr xmlns="http://schemas.microsoft.com/office/spreadsheetml/2009/9/main" objectType="CheckBox" fmlaLink="Start!$F$32" lockText="1" noThreeD="1"/>
</file>

<file path=xl/ctrlProps/ctrlProp554.xml><?xml version="1.0" encoding="utf-8"?>
<formControlPr xmlns="http://schemas.microsoft.com/office/spreadsheetml/2009/9/main" objectType="CheckBox" fmlaLink="Start!$F$33" lockText="1" noThreeD="1"/>
</file>

<file path=xl/ctrlProps/ctrlProp555.xml><?xml version="1.0" encoding="utf-8"?>
<formControlPr xmlns="http://schemas.microsoft.com/office/spreadsheetml/2009/9/main" objectType="CheckBox" fmlaLink="Start!$C$34" lockText="1" noThreeD="1"/>
</file>

<file path=xl/ctrlProps/ctrlProp556.xml><?xml version="1.0" encoding="utf-8"?>
<formControlPr xmlns="http://schemas.microsoft.com/office/spreadsheetml/2009/9/main" objectType="CheckBox" fmlaLink="Start!$F$34" lockText="1" noThreeD="1"/>
</file>

<file path=xl/ctrlProps/ctrlProp557.xml><?xml version="1.0" encoding="utf-8"?>
<formControlPr xmlns="http://schemas.microsoft.com/office/spreadsheetml/2009/9/main" objectType="CheckBox" checked="Checked" fmlaLink="$Q$67" lockText="1"/>
</file>

<file path=xl/ctrlProps/ctrlProp558.xml><?xml version="1.0" encoding="utf-8"?>
<formControlPr xmlns="http://schemas.microsoft.com/office/spreadsheetml/2009/9/main" objectType="CheckBox" fmlaLink="Start!$N$34" lockText="1" noThreeD="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CheckBox" fmlaLink="Savings!$D$5" lockText="1" noThreeD="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CheckBox" fmlaLink="'Detailed Statement v2.1.0'!$N$271:$P$271" lockText="1" noThreeD="1"/>
</file>

<file path=xl/ctrlProps/ctrlProp563.xml><?xml version="1.0" encoding="utf-8"?>
<formControlPr xmlns="http://schemas.microsoft.com/office/spreadsheetml/2009/9/main" objectType="CheckBox" checked="Checked" fmlaLink="$AE$344" lockText="1"/>
</file>

<file path=xl/ctrlProps/ctrlProp564.xml><?xml version="1.0" encoding="utf-8"?>
<formControlPr xmlns="http://schemas.microsoft.com/office/spreadsheetml/2009/9/main" objectType="CheckBox" fmlaLink="Start!$C$32" lockText="1" noThreeD="1"/>
</file>

<file path=xl/ctrlProps/ctrlProp565.xml><?xml version="1.0" encoding="utf-8"?>
<formControlPr xmlns="http://schemas.microsoft.com/office/spreadsheetml/2009/9/main" objectType="CheckBox" fmlaLink="Start!$C$33" lockText="1" noThreeD="1"/>
</file>

<file path=xl/ctrlProps/ctrlProp566.xml><?xml version="1.0" encoding="utf-8"?>
<formControlPr xmlns="http://schemas.microsoft.com/office/spreadsheetml/2009/9/main" objectType="CheckBox" fmlaLink="Start!$F$32" lockText="1" noThreeD="1"/>
</file>

<file path=xl/ctrlProps/ctrlProp567.xml><?xml version="1.0" encoding="utf-8"?>
<formControlPr xmlns="http://schemas.microsoft.com/office/spreadsheetml/2009/9/main" objectType="CheckBox" fmlaLink="Start!$F$33" lockText="1" noThreeD="1"/>
</file>

<file path=xl/ctrlProps/ctrlProp568.xml><?xml version="1.0" encoding="utf-8"?>
<formControlPr xmlns="http://schemas.microsoft.com/office/spreadsheetml/2009/9/main" objectType="CheckBox" fmlaLink="Start!$C$34" lockText="1" noThreeD="1"/>
</file>

<file path=xl/ctrlProps/ctrlProp569.xml><?xml version="1.0" encoding="utf-8"?>
<formControlPr xmlns="http://schemas.microsoft.com/office/spreadsheetml/2009/9/main" objectType="CheckBox" fmlaLink="Start!$F$34" lockText="1" noThreeD="1"/>
</file>

<file path=xl/ctrlProps/ctrlProp570.xml><?xml version="1.0" encoding="utf-8"?>
<formControlPr xmlns="http://schemas.microsoft.com/office/spreadsheetml/2009/9/main" objectType="CheckBox" fmlaLink="Start!$I$27" lockText="1" noThreeD="1"/>
</file>

<file path=xl/ctrlProps/ctrlProp571.xml><?xml version="1.0" encoding="utf-8"?>
<formControlPr xmlns="http://schemas.microsoft.com/office/spreadsheetml/2009/9/main" objectType="CheckBox" fmlaLink="Start!$I$28" lockText="1" noThreeD="1"/>
</file>

<file path=xl/ctrlProps/ctrlProp572.xml><?xml version="1.0" encoding="utf-8"?>
<formControlPr xmlns="http://schemas.microsoft.com/office/spreadsheetml/2009/9/main" objectType="CheckBox" fmlaLink="Start!$I$29" lockText="1" noThreeD="1"/>
</file>

<file path=xl/ctrlProps/ctrlProp573.xml><?xml version="1.0" encoding="utf-8"?>
<formControlPr xmlns="http://schemas.microsoft.com/office/spreadsheetml/2009/9/main" objectType="CheckBox" fmlaLink="Start!$I$30" lockText="1" noThreeD="1"/>
</file>

<file path=xl/ctrlProps/ctrlProp574.xml><?xml version="1.0" encoding="utf-8"?>
<formControlPr xmlns="http://schemas.microsoft.com/office/spreadsheetml/2009/9/main" objectType="CheckBox" fmlaLink="Start!$N$27" lockText="1" noThreeD="1"/>
</file>

<file path=xl/ctrlProps/ctrlProp575.xml><?xml version="1.0" encoding="utf-8"?>
<formControlPr xmlns="http://schemas.microsoft.com/office/spreadsheetml/2009/9/main" objectType="CheckBox" fmlaLink="Start!$N$28" lockText="1" noThreeD="1"/>
</file>

<file path=xl/ctrlProps/ctrlProp576.xml><?xml version="1.0" encoding="utf-8"?>
<formControlPr xmlns="http://schemas.microsoft.com/office/spreadsheetml/2009/9/main" objectType="CheckBox" fmlaLink="Start!$N$29" lockText="1" noThreeD="1"/>
</file>

<file path=xl/ctrlProps/ctrlProp577.xml><?xml version="1.0" encoding="utf-8"?>
<formControlPr xmlns="http://schemas.microsoft.com/office/spreadsheetml/2009/9/main" objectType="CheckBox" fmlaLink="Start!$N$30" lockText="1" noThreeD="1"/>
</file>

<file path=xl/ctrlProps/ctrlProp578.xml><?xml version="1.0" encoding="utf-8"?>
<formControlPr xmlns="http://schemas.microsoft.com/office/spreadsheetml/2009/9/main" objectType="CheckBox" fmlaLink="Start!$N$31" lockText="1" noThreeD="1"/>
</file>

<file path=xl/ctrlProps/ctrlProp579.xml><?xml version="1.0" encoding="utf-8"?>
<formControlPr xmlns="http://schemas.microsoft.com/office/spreadsheetml/2009/9/main" objectType="CheckBox" fmlaLink="Start!$K$27" lockText="1" noThreeD="1"/>
</file>

<file path=xl/ctrlProps/ctrlProp580.xml><?xml version="1.0" encoding="utf-8"?>
<formControlPr xmlns="http://schemas.microsoft.com/office/spreadsheetml/2009/9/main" objectType="CheckBox" fmlaLink="Start!$K$28" lockText="1" noThreeD="1"/>
</file>

<file path=xl/ctrlProps/ctrlProp581.xml><?xml version="1.0" encoding="utf-8"?>
<formControlPr xmlns="http://schemas.microsoft.com/office/spreadsheetml/2009/9/main" objectType="CheckBox" fmlaLink="Start!$K$29" lockText="1" noThreeD="1"/>
</file>

<file path=xl/ctrlProps/ctrlProp582.xml><?xml version="1.0" encoding="utf-8"?>
<formControlPr xmlns="http://schemas.microsoft.com/office/spreadsheetml/2009/9/main" objectType="CheckBox" fmlaLink="Start!$K$30" lockText="1" noThreeD="1"/>
</file>

<file path=xl/ctrlProps/ctrlProp583.xml><?xml version="1.0" encoding="utf-8"?>
<formControlPr xmlns="http://schemas.microsoft.com/office/spreadsheetml/2009/9/main" objectType="CheckBox" fmlaLink="Start!$P$27" lockText="1" noThreeD="1"/>
</file>

<file path=xl/ctrlProps/ctrlProp584.xml><?xml version="1.0" encoding="utf-8"?>
<formControlPr xmlns="http://schemas.microsoft.com/office/spreadsheetml/2009/9/main" objectType="CheckBox" fmlaLink="Start!$P$28" lockText="1" noThreeD="1"/>
</file>

<file path=xl/ctrlProps/ctrlProp585.xml><?xml version="1.0" encoding="utf-8"?>
<formControlPr xmlns="http://schemas.microsoft.com/office/spreadsheetml/2009/9/main" objectType="CheckBox" fmlaLink="Start!$P$29" lockText="1" noThreeD="1"/>
</file>

<file path=xl/ctrlProps/ctrlProp586.xml><?xml version="1.0" encoding="utf-8"?>
<formControlPr xmlns="http://schemas.microsoft.com/office/spreadsheetml/2009/9/main" objectType="CheckBox" fmlaLink="Start!$P$30" lockText="1" noThreeD="1"/>
</file>

<file path=xl/ctrlProps/ctrlProp587.xml><?xml version="1.0" encoding="utf-8"?>
<formControlPr xmlns="http://schemas.microsoft.com/office/spreadsheetml/2009/9/main" objectType="CheckBox" fmlaLink="Start!$P$31" lockText="1" noThreeD="1"/>
</file>

<file path=xl/ctrlProps/ctrlProp588.xml><?xml version="1.0" encoding="utf-8"?>
<formControlPr xmlns="http://schemas.microsoft.com/office/spreadsheetml/2009/9/main" objectType="CheckBox" fmlaLink="Start!$D$13" lockText="1" noThreeD="1"/>
</file>

<file path=xl/ctrlProps/ctrlProp589.xml><?xml version="1.0" encoding="utf-8"?>
<formControlPr xmlns="http://schemas.microsoft.com/office/spreadsheetml/2009/9/main" objectType="CheckBox" fmlaLink="Start!$F$13"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cid:A5336D7F-0723-4F28-A943-41F2D1EF0DFB" TargetMode="External"/><Relationship Id="rId2" Type="http://schemas.openxmlformats.org/officeDocument/2006/relationships/image" Target="../media/image2.emf"/><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image" Target="../media/image1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xdr:from>
      <xdr:col>1</xdr:col>
      <xdr:colOff>63501</xdr:colOff>
      <xdr:row>7</xdr:row>
      <xdr:rowOff>63501</xdr:rowOff>
    </xdr:from>
    <xdr:to>
      <xdr:col>9</xdr:col>
      <xdr:colOff>556741</xdr:colOff>
      <xdr:row>26</xdr:row>
      <xdr:rowOff>85725</xdr:rowOff>
    </xdr:to>
    <xdr:pic>
      <xdr:nvPicPr>
        <xdr:cNvPr id="4" name="Picture 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226" y="1682751"/>
          <a:ext cx="5370040" cy="35369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69852</xdr:colOff>
      <xdr:row>57</xdr:row>
      <xdr:rowOff>19050</xdr:rowOff>
    </xdr:from>
    <xdr:to>
      <xdr:col>9</xdr:col>
      <xdr:colOff>592552</xdr:colOff>
      <xdr:row>73</xdr:row>
      <xdr:rowOff>114300</xdr:rowOff>
    </xdr:to>
    <xdr:pic>
      <xdr:nvPicPr>
        <xdr:cNvPr id="5" name="Picture 2">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5577" y="12839700"/>
          <a:ext cx="5399500" cy="3524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xdr:colOff>
      <xdr:row>92</xdr:row>
      <xdr:rowOff>47625</xdr:rowOff>
    </xdr:from>
    <xdr:to>
      <xdr:col>6</xdr:col>
      <xdr:colOff>449580</xdr:colOff>
      <xdr:row>110</xdr:row>
      <xdr:rowOff>28575</xdr:rowOff>
    </xdr:to>
    <xdr:pic>
      <xdr:nvPicPr>
        <xdr:cNvPr id="7" name="Picture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2950" y="19745325"/>
          <a:ext cx="2840355" cy="323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609599</xdr:colOff>
      <xdr:row>119</xdr:row>
      <xdr:rowOff>0</xdr:rowOff>
    </xdr:from>
    <xdr:to>
      <xdr:col>7</xdr:col>
      <xdr:colOff>551999</xdr:colOff>
      <xdr:row>129</xdr:row>
      <xdr:rowOff>26250</xdr:rowOff>
    </xdr:to>
    <xdr:pic>
      <xdr:nvPicPr>
        <xdr:cNvPr id="8" name="Picture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5324" y="24679275"/>
          <a:ext cx="3600000" cy="18360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144</xdr:row>
      <xdr:rowOff>0</xdr:rowOff>
    </xdr:from>
    <xdr:to>
      <xdr:col>8</xdr:col>
      <xdr:colOff>546100</xdr:colOff>
      <xdr:row>158</xdr:row>
      <xdr:rowOff>9525</xdr:rowOff>
    </xdr:to>
    <xdr:pic>
      <xdr:nvPicPr>
        <xdr:cNvPr id="9" name="Picture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5325" y="29737050"/>
          <a:ext cx="4203700" cy="2543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485775</xdr:colOff>
      <xdr:row>77</xdr:row>
      <xdr:rowOff>114300</xdr:rowOff>
    </xdr:from>
    <xdr:to>
      <xdr:col>5</xdr:col>
      <xdr:colOff>142875</xdr:colOff>
      <xdr:row>79</xdr:row>
      <xdr:rowOff>19050</xdr:rowOff>
    </xdr:to>
    <xdr:pic>
      <xdr:nvPicPr>
        <xdr:cNvPr id="11" name="Picture 10" descr="cid:A5336D7F-0723-4F28-A943-41F2D1EF0DFB">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6" r:link="rId7" cstate="print">
          <a:extLst>
            <a:ext uri="{28A0092B-C50C-407E-A947-70E740481C1C}">
              <a14:useLocalDpi xmlns:a14="http://schemas.microsoft.com/office/drawing/2010/main" val="0"/>
            </a:ext>
          </a:extLst>
        </a:blip>
        <a:srcRect/>
        <a:stretch>
          <a:fillRect/>
        </a:stretch>
      </xdr:blipFill>
      <xdr:spPr bwMode="auto">
        <a:xfrm>
          <a:off x="2400300" y="17154525"/>
          <a:ext cx="266700"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57150</xdr:colOff>
          <xdr:row>33</xdr:row>
          <xdr:rowOff>171450</xdr:rowOff>
        </xdr:from>
        <xdr:to>
          <xdr:col>14</xdr:col>
          <xdr:colOff>38100</xdr:colOff>
          <xdr:row>34</xdr:row>
          <xdr:rowOff>171450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26</xdr:row>
          <xdr:rowOff>0</xdr:rowOff>
        </xdr:from>
        <xdr:to>
          <xdr:col>9</xdr:col>
          <xdr:colOff>38100</xdr:colOff>
          <xdr:row>27</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27</xdr:row>
          <xdr:rowOff>0</xdr:rowOff>
        </xdr:from>
        <xdr:to>
          <xdr:col>9</xdr:col>
          <xdr:colOff>38100</xdr:colOff>
          <xdr:row>28</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28</xdr:row>
          <xdr:rowOff>0</xdr:rowOff>
        </xdr:from>
        <xdr:to>
          <xdr:col>9</xdr:col>
          <xdr:colOff>38100</xdr:colOff>
          <xdr:row>29</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29</xdr:row>
          <xdr:rowOff>95250</xdr:rowOff>
        </xdr:from>
        <xdr:to>
          <xdr:col>9</xdr:col>
          <xdr:colOff>38100</xdr:colOff>
          <xdr:row>30</xdr:row>
          <xdr:rowOff>104775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26</xdr:row>
          <xdr:rowOff>0</xdr:rowOff>
        </xdr:from>
        <xdr:to>
          <xdr:col>11</xdr:col>
          <xdr:colOff>38100</xdr:colOff>
          <xdr:row>27</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27</xdr:row>
          <xdr:rowOff>0</xdr:rowOff>
        </xdr:from>
        <xdr:to>
          <xdr:col>11</xdr:col>
          <xdr:colOff>38100</xdr:colOff>
          <xdr:row>28</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28</xdr:row>
          <xdr:rowOff>0</xdr:rowOff>
        </xdr:from>
        <xdr:to>
          <xdr:col>11</xdr:col>
          <xdr:colOff>38100</xdr:colOff>
          <xdr:row>29</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29</xdr:row>
          <xdr:rowOff>95250</xdr:rowOff>
        </xdr:from>
        <xdr:to>
          <xdr:col>11</xdr:col>
          <xdr:colOff>38100</xdr:colOff>
          <xdr:row>30</xdr:row>
          <xdr:rowOff>104775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26</xdr:row>
          <xdr:rowOff>0</xdr:rowOff>
        </xdr:from>
        <xdr:to>
          <xdr:col>14</xdr:col>
          <xdr:colOff>38100</xdr:colOff>
          <xdr:row>27</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29</xdr:row>
          <xdr:rowOff>0</xdr:rowOff>
        </xdr:from>
        <xdr:to>
          <xdr:col>14</xdr:col>
          <xdr:colOff>38100</xdr:colOff>
          <xdr:row>30</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29</xdr:row>
          <xdr:rowOff>0</xdr:rowOff>
        </xdr:from>
        <xdr:to>
          <xdr:col>14</xdr:col>
          <xdr:colOff>38100</xdr:colOff>
          <xdr:row>30</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30</xdr:row>
          <xdr:rowOff>0</xdr:rowOff>
        </xdr:from>
        <xdr:to>
          <xdr:col>14</xdr:col>
          <xdr:colOff>38100</xdr:colOff>
          <xdr:row>31</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30</xdr:row>
          <xdr:rowOff>0</xdr:rowOff>
        </xdr:from>
        <xdr:to>
          <xdr:col>14</xdr:col>
          <xdr:colOff>38100</xdr:colOff>
          <xdr:row>31</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29</xdr:row>
          <xdr:rowOff>0</xdr:rowOff>
        </xdr:from>
        <xdr:to>
          <xdr:col>16</xdr:col>
          <xdr:colOff>38100</xdr:colOff>
          <xdr:row>30</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29</xdr:row>
          <xdr:rowOff>0</xdr:rowOff>
        </xdr:from>
        <xdr:to>
          <xdr:col>16</xdr:col>
          <xdr:colOff>38100</xdr:colOff>
          <xdr:row>30</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30</xdr:row>
          <xdr:rowOff>0</xdr:rowOff>
        </xdr:from>
        <xdr:to>
          <xdr:col>16</xdr:col>
          <xdr:colOff>38100</xdr:colOff>
          <xdr:row>31</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30</xdr:row>
          <xdr:rowOff>0</xdr:rowOff>
        </xdr:from>
        <xdr:to>
          <xdr:col>16</xdr:col>
          <xdr:colOff>38100</xdr:colOff>
          <xdr:row>31</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27</xdr:row>
          <xdr:rowOff>0</xdr:rowOff>
        </xdr:from>
        <xdr:to>
          <xdr:col>14</xdr:col>
          <xdr:colOff>38100</xdr:colOff>
          <xdr:row>28</xdr:row>
          <xdr:rowOff>19050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28</xdr:row>
          <xdr:rowOff>0</xdr:rowOff>
        </xdr:from>
        <xdr:to>
          <xdr:col>14</xdr:col>
          <xdr:colOff>38100</xdr:colOff>
          <xdr:row>29</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28</xdr:row>
          <xdr:rowOff>0</xdr:rowOff>
        </xdr:from>
        <xdr:to>
          <xdr:col>16</xdr:col>
          <xdr:colOff>38100</xdr:colOff>
          <xdr:row>29</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28</xdr:row>
          <xdr:rowOff>0</xdr:rowOff>
        </xdr:from>
        <xdr:to>
          <xdr:col>16</xdr:col>
          <xdr:colOff>38100</xdr:colOff>
          <xdr:row>29</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29</xdr:row>
          <xdr:rowOff>0</xdr:rowOff>
        </xdr:from>
        <xdr:to>
          <xdr:col>16</xdr:col>
          <xdr:colOff>38100</xdr:colOff>
          <xdr:row>30</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29</xdr:row>
          <xdr:rowOff>0</xdr:rowOff>
        </xdr:from>
        <xdr:to>
          <xdr:col>16</xdr:col>
          <xdr:colOff>38100</xdr:colOff>
          <xdr:row>30</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27</xdr:row>
          <xdr:rowOff>0</xdr:rowOff>
        </xdr:from>
        <xdr:to>
          <xdr:col>16</xdr:col>
          <xdr:colOff>38100</xdr:colOff>
          <xdr:row>28</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27</xdr:row>
          <xdr:rowOff>0</xdr:rowOff>
        </xdr:from>
        <xdr:to>
          <xdr:col>16</xdr:col>
          <xdr:colOff>38100</xdr:colOff>
          <xdr:row>28</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28</xdr:row>
          <xdr:rowOff>0</xdr:rowOff>
        </xdr:from>
        <xdr:to>
          <xdr:col>16</xdr:col>
          <xdr:colOff>38100</xdr:colOff>
          <xdr:row>29</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28</xdr:row>
          <xdr:rowOff>0</xdr:rowOff>
        </xdr:from>
        <xdr:to>
          <xdr:col>16</xdr:col>
          <xdr:colOff>38100</xdr:colOff>
          <xdr:row>29</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27</xdr:row>
          <xdr:rowOff>0</xdr:rowOff>
        </xdr:from>
        <xdr:to>
          <xdr:col>16</xdr:col>
          <xdr:colOff>38100</xdr:colOff>
          <xdr:row>28</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27</xdr:row>
          <xdr:rowOff>0</xdr:rowOff>
        </xdr:from>
        <xdr:to>
          <xdr:col>16</xdr:col>
          <xdr:colOff>38100</xdr:colOff>
          <xdr:row>28</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26</xdr:row>
          <xdr:rowOff>0</xdr:rowOff>
        </xdr:from>
        <xdr:to>
          <xdr:col>16</xdr:col>
          <xdr:colOff>38100</xdr:colOff>
          <xdr:row>27</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26</xdr:row>
          <xdr:rowOff>0</xdr:rowOff>
        </xdr:from>
        <xdr:to>
          <xdr:col>16</xdr:col>
          <xdr:colOff>38100</xdr:colOff>
          <xdr:row>27</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27</xdr:row>
          <xdr:rowOff>0</xdr:rowOff>
        </xdr:from>
        <xdr:to>
          <xdr:col>16</xdr:col>
          <xdr:colOff>38100</xdr:colOff>
          <xdr:row>28</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27</xdr:row>
          <xdr:rowOff>0</xdr:rowOff>
        </xdr:from>
        <xdr:to>
          <xdr:col>16</xdr:col>
          <xdr:colOff>38100</xdr:colOff>
          <xdr:row>28</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26</xdr:row>
          <xdr:rowOff>0</xdr:rowOff>
        </xdr:from>
        <xdr:to>
          <xdr:col>16</xdr:col>
          <xdr:colOff>38100</xdr:colOff>
          <xdr:row>27</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26</xdr:row>
          <xdr:rowOff>0</xdr:rowOff>
        </xdr:from>
        <xdr:to>
          <xdr:col>16</xdr:col>
          <xdr:colOff>38100</xdr:colOff>
          <xdr:row>27</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xdr:row>
          <xdr:rowOff>0</xdr:rowOff>
        </xdr:from>
        <xdr:to>
          <xdr:col>15</xdr:col>
          <xdr:colOff>209550</xdr:colOff>
          <xdr:row>2</xdr:row>
          <xdr:rowOff>114300</xdr:rowOff>
        </xdr:to>
        <xdr:sp macro="" textlink="">
          <xdr:nvSpPr>
            <xdr:cNvPr id="1074" name="Button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w="9525">
              <a:miter lim="800000"/>
              <a:headEnd/>
              <a:tailEnd/>
            </a:ln>
            <a:effectLst/>
            <a:extLst>
              <a:ext uri="{AF507438-7753-43E0-B8FC-AC1667EBCBE1}">
                <a14:hiddenEffects>
                  <a:effectLst>
                    <a:outerShdw dist="35921" dir="2700000" algn="ctr" rotWithShape="0">
                      <a:srgbClr val="000000"/>
                    </a:outerShdw>
                  </a:effectLst>
                </a14:hiddenEffects>
              </a:ext>
              <a:ext uri="{53640926-AAD7-44D8-BBD7-CCE9431645EC}">
                <a14:shadowObscured val="1"/>
              </a:ext>
            </a:extLst>
          </xdr:spPr>
          <xdr:txBody>
            <a:bodyPr vertOverflow="clip" wrap="square" lIns="36576" tIns="27432" rIns="36576" bIns="27432" anchor="ctr" upright="1"/>
            <a:lstStyle/>
            <a:p>
              <a:pPr algn="ctr" rtl="0">
                <a:defRPr sz="1000"/>
              </a:pPr>
              <a:r>
                <a:rPr lang="en-GB" sz="1200" b="1" i="0" u="none" strike="noStrike" baseline="0">
                  <a:solidFill>
                    <a:srgbClr val="000000"/>
                  </a:solidFill>
                  <a:latin typeface="Arial"/>
                  <a:cs typeface="Arial"/>
                </a:rPr>
                <a:t>Clear Sheet and start new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12</xdr:row>
          <xdr:rowOff>0</xdr:rowOff>
        </xdr:from>
        <xdr:to>
          <xdr:col>3</xdr:col>
          <xdr:colOff>457200</xdr:colOff>
          <xdr:row>13</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12</xdr:row>
          <xdr:rowOff>0</xdr:rowOff>
        </xdr:from>
        <xdr:to>
          <xdr:col>5</xdr:col>
          <xdr:colOff>457200</xdr:colOff>
          <xdr:row>13</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31</xdr:row>
          <xdr:rowOff>19050</xdr:rowOff>
        </xdr:from>
        <xdr:to>
          <xdr:col>2</xdr:col>
          <xdr:colOff>552450</xdr:colOff>
          <xdr:row>32</xdr:row>
          <xdr:rowOff>19050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32</xdr:row>
          <xdr:rowOff>19050</xdr:rowOff>
        </xdr:from>
        <xdr:to>
          <xdr:col>2</xdr:col>
          <xdr:colOff>552450</xdr:colOff>
          <xdr:row>33</xdr:row>
          <xdr:rowOff>19050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33</xdr:row>
          <xdr:rowOff>19050</xdr:rowOff>
        </xdr:from>
        <xdr:to>
          <xdr:col>2</xdr:col>
          <xdr:colOff>552450</xdr:colOff>
          <xdr:row>34</xdr:row>
          <xdr:rowOff>19050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31</xdr:row>
          <xdr:rowOff>19050</xdr:rowOff>
        </xdr:from>
        <xdr:to>
          <xdr:col>5</xdr:col>
          <xdr:colOff>457200</xdr:colOff>
          <xdr:row>32</xdr:row>
          <xdr:rowOff>19050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32</xdr:row>
          <xdr:rowOff>19050</xdr:rowOff>
        </xdr:from>
        <xdr:to>
          <xdr:col>5</xdr:col>
          <xdr:colOff>457200</xdr:colOff>
          <xdr:row>33</xdr:row>
          <xdr:rowOff>19050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33</xdr:row>
          <xdr:rowOff>19050</xdr:rowOff>
        </xdr:from>
        <xdr:to>
          <xdr:col>5</xdr:col>
          <xdr:colOff>457200</xdr:colOff>
          <xdr:row>34</xdr:row>
          <xdr:rowOff>19050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26</xdr:row>
          <xdr:rowOff>0</xdr:rowOff>
        </xdr:from>
        <xdr:to>
          <xdr:col>16</xdr:col>
          <xdr:colOff>38100</xdr:colOff>
          <xdr:row>27</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1</xdr:col>
      <xdr:colOff>66673</xdr:colOff>
      <xdr:row>0</xdr:row>
      <xdr:rowOff>47625</xdr:rowOff>
    </xdr:from>
    <xdr:to>
      <xdr:col>1</xdr:col>
      <xdr:colOff>1434673</xdr:colOff>
      <xdr:row>5</xdr:row>
      <xdr:rowOff>3827</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247648" y="47625"/>
          <a:ext cx="1368000" cy="8610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209550</xdr:colOff>
          <xdr:row>3</xdr:row>
          <xdr:rowOff>19050</xdr:rowOff>
        </xdr:from>
        <xdr:to>
          <xdr:col>7</xdr:col>
          <xdr:colOff>514350</xdr:colOff>
          <xdr:row>3</xdr:row>
          <xdr:rowOff>228600</xdr:rowOff>
        </xdr:to>
        <xdr:sp macro="" textlink="">
          <xdr:nvSpPr>
            <xdr:cNvPr id="11265" name="Check Box 2" hidden="1">
              <a:extLst>
                <a:ext uri="{63B3BB69-23CF-44E3-9099-C40C66FF867C}">
                  <a14:compatExt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4</xdr:row>
          <xdr:rowOff>19050</xdr:rowOff>
        </xdr:from>
        <xdr:to>
          <xdr:col>7</xdr:col>
          <xdr:colOff>514350</xdr:colOff>
          <xdr:row>4</xdr:row>
          <xdr:rowOff>228600</xdr:rowOff>
        </xdr:to>
        <xdr:sp macro="" textlink="">
          <xdr:nvSpPr>
            <xdr:cNvPr id="11266" name="Check Box 3" hidden="1">
              <a:extLst>
                <a:ext uri="{63B3BB69-23CF-44E3-9099-C40C66FF867C}">
                  <a14:compatExt spid="_x0000_s11266"/>
                </a:ext>
                <a:ext uri="{FF2B5EF4-FFF2-40B4-BE49-F238E27FC236}">
                  <a16:creationId xmlns:a16="http://schemas.microsoft.com/office/drawing/2014/main" id="{00000000-0008-0000-02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5</xdr:row>
          <xdr:rowOff>19050</xdr:rowOff>
        </xdr:from>
        <xdr:to>
          <xdr:col>7</xdr:col>
          <xdr:colOff>514350</xdr:colOff>
          <xdr:row>5</xdr:row>
          <xdr:rowOff>228600</xdr:rowOff>
        </xdr:to>
        <xdr:sp macro="" textlink="">
          <xdr:nvSpPr>
            <xdr:cNvPr id="11267" name="Check Box 5" hidden="1">
              <a:extLst>
                <a:ext uri="{63B3BB69-23CF-44E3-9099-C40C66FF867C}">
                  <a14:compatExt spid="_x0000_s11267"/>
                </a:ext>
                <a:ext uri="{FF2B5EF4-FFF2-40B4-BE49-F238E27FC236}">
                  <a16:creationId xmlns:a16="http://schemas.microsoft.com/office/drawing/2014/main" id="{00000000-0008-0000-02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9</xdr:row>
          <xdr:rowOff>19050</xdr:rowOff>
        </xdr:from>
        <xdr:to>
          <xdr:col>7</xdr:col>
          <xdr:colOff>514350</xdr:colOff>
          <xdr:row>9</xdr:row>
          <xdr:rowOff>228600</xdr:rowOff>
        </xdr:to>
        <xdr:sp macro="" textlink="">
          <xdr:nvSpPr>
            <xdr:cNvPr id="11268" name="Check Box 21" hidden="1">
              <a:extLst>
                <a:ext uri="{63B3BB69-23CF-44E3-9099-C40C66FF867C}">
                  <a14:compatExt spid="_x0000_s11268"/>
                </a:ext>
                <a:ext uri="{FF2B5EF4-FFF2-40B4-BE49-F238E27FC236}">
                  <a16:creationId xmlns:a16="http://schemas.microsoft.com/office/drawing/2014/main" id="{00000000-0008-0000-02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10</xdr:row>
          <xdr:rowOff>19050</xdr:rowOff>
        </xdr:from>
        <xdr:to>
          <xdr:col>7</xdr:col>
          <xdr:colOff>514350</xdr:colOff>
          <xdr:row>10</xdr:row>
          <xdr:rowOff>228600</xdr:rowOff>
        </xdr:to>
        <xdr:sp macro="" textlink="">
          <xdr:nvSpPr>
            <xdr:cNvPr id="11269" name="Check Box 22" hidden="1">
              <a:extLst>
                <a:ext uri="{63B3BB69-23CF-44E3-9099-C40C66FF867C}">
                  <a14:compatExt spid="_x0000_s11269"/>
                </a:ext>
                <a:ext uri="{FF2B5EF4-FFF2-40B4-BE49-F238E27FC236}">
                  <a16:creationId xmlns:a16="http://schemas.microsoft.com/office/drawing/2014/main" id="{00000000-0008-0000-02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11</xdr:row>
          <xdr:rowOff>19050</xdr:rowOff>
        </xdr:from>
        <xdr:to>
          <xdr:col>7</xdr:col>
          <xdr:colOff>514350</xdr:colOff>
          <xdr:row>11</xdr:row>
          <xdr:rowOff>228600</xdr:rowOff>
        </xdr:to>
        <xdr:sp macro="" textlink="">
          <xdr:nvSpPr>
            <xdr:cNvPr id="11270" name="Check Box 23" hidden="1">
              <a:extLst>
                <a:ext uri="{63B3BB69-23CF-44E3-9099-C40C66FF867C}">
                  <a14:compatExt spid="_x0000_s11270"/>
                </a:ext>
                <a:ext uri="{FF2B5EF4-FFF2-40B4-BE49-F238E27FC236}">
                  <a16:creationId xmlns:a16="http://schemas.microsoft.com/office/drawing/2014/main" id="{00000000-0008-0000-02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12</xdr:row>
          <xdr:rowOff>19050</xdr:rowOff>
        </xdr:from>
        <xdr:to>
          <xdr:col>7</xdr:col>
          <xdr:colOff>514350</xdr:colOff>
          <xdr:row>12</xdr:row>
          <xdr:rowOff>228600</xdr:rowOff>
        </xdr:to>
        <xdr:sp macro="" textlink="">
          <xdr:nvSpPr>
            <xdr:cNvPr id="11271" name="Check Box 24" hidden="1">
              <a:extLst>
                <a:ext uri="{63B3BB69-23CF-44E3-9099-C40C66FF867C}">
                  <a14:compatExt spid="_x0000_s11271"/>
                </a:ext>
                <a:ext uri="{FF2B5EF4-FFF2-40B4-BE49-F238E27FC236}">
                  <a16:creationId xmlns:a16="http://schemas.microsoft.com/office/drawing/2014/main" id="{00000000-0008-0000-02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13</xdr:row>
          <xdr:rowOff>19050</xdr:rowOff>
        </xdr:from>
        <xdr:to>
          <xdr:col>7</xdr:col>
          <xdr:colOff>514350</xdr:colOff>
          <xdr:row>13</xdr:row>
          <xdr:rowOff>228600</xdr:rowOff>
        </xdr:to>
        <xdr:sp macro="" textlink="">
          <xdr:nvSpPr>
            <xdr:cNvPr id="11272" name="Check Box 25" hidden="1">
              <a:extLst>
                <a:ext uri="{63B3BB69-23CF-44E3-9099-C40C66FF867C}">
                  <a14:compatExt spid="_x0000_s11272"/>
                </a:ext>
                <a:ext uri="{FF2B5EF4-FFF2-40B4-BE49-F238E27FC236}">
                  <a16:creationId xmlns:a16="http://schemas.microsoft.com/office/drawing/2014/main" id="{00000000-0008-0000-02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14</xdr:row>
          <xdr:rowOff>19050</xdr:rowOff>
        </xdr:from>
        <xdr:to>
          <xdr:col>7</xdr:col>
          <xdr:colOff>514350</xdr:colOff>
          <xdr:row>14</xdr:row>
          <xdr:rowOff>228600</xdr:rowOff>
        </xdr:to>
        <xdr:sp macro="" textlink="">
          <xdr:nvSpPr>
            <xdr:cNvPr id="11273" name="Check Box 26" hidden="1">
              <a:extLst>
                <a:ext uri="{63B3BB69-23CF-44E3-9099-C40C66FF867C}">
                  <a14:compatExt spid="_x0000_s11273"/>
                </a:ext>
                <a:ext uri="{FF2B5EF4-FFF2-40B4-BE49-F238E27FC236}">
                  <a16:creationId xmlns:a16="http://schemas.microsoft.com/office/drawing/2014/main" id="{00000000-0008-0000-02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15</xdr:row>
          <xdr:rowOff>19050</xdr:rowOff>
        </xdr:from>
        <xdr:to>
          <xdr:col>7</xdr:col>
          <xdr:colOff>514350</xdr:colOff>
          <xdr:row>15</xdr:row>
          <xdr:rowOff>228600</xdr:rowOff>
        </xdr:to>
        <xdr:sp macro="" textlink="">
          <xdr:nvSpPr>
            <xdr:cNvPr id="11274" name="Check Box 27" hidden="1">
              <a:extLst>
                <a:ext uri="{63B3BB69-23CF-44E3-9099-C40C66FF867C}">
                  <a14:compatExt spid="_x0000_s11274"/>
                </a:ext>
                <a:ext uri="{FF2B5EF4-FFF2-40B4-BE49-F238E27FC236}">
                  <a16:creationId xmlns:a16="http://schemas.microsoft.com/office/drawing/2014/main" id="{00000000-0008-0000-02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16</xdr:row>
          <xdr:rowOff>66675</xdr:rowOff>
        </xdr:from>
        <xdr:to>
          <xdr:col>7</xdr:col>
          <xdr:colOff>514350</xdr:colOff>
          <xdr:row>16</xdr:row>
          <xdr:rowOff>285750</xdr:rowOff>
        </xdr:to>
        <xdr:sp macro="" textlink="">
          <xdr:nvSpPr>
            <xdr:cNvPr id="11275" name="Check Box 28" hidden="1">
              <a:extLst>
                <a:ext uri="{63B3BB69-23CF-44E3-9099-C40C66FF867C}">
                  <a14:compatExt spid="_x0000_s11275"/>
                </a:ext>
                <a:ext uri="{FF2B5EF4-FFF2-40B4-BE49-F238E27FC236}">
                  <a16:creationId xmlns:a16="http://schemas.microsoft.com/office/drawing/2014/main" id="{00000000-0008-0000-02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17</xdr:row>
          <xdr:rowOff>19050</xdr:rowOff>
        </xdr:from>
        <xdr:to>
          <xdr:col>7</xdr:col>
          <xdr:colOff>514350</xdr:colOff>
          <xdr:row>17</xdr:row>
          <xdr:rowOff>228600</xdr:rowOff>
        </xdr:to>
        <xdr:sp macro="" textlink="">
          <xdr:nvSpPr>
            <xdr:cNvPr id="11276" name="Check Box 30" hidden="1">
              <a:extLst>
                <a:ext uri="{63B3BB69-23CF-44E3-9099-C40C66FF867C}">
                  <a14:compatExt spid="_x0000_s11276"/>
                </a:ext>
                <a:ext uri="{FF2B5EF4-FFF2-40B4-BE49-F238E27FC236}">
                  <a16:creationId xmlns:a16="http://schemas.microsoft.com/office/drawing/2014/main" id="{00000000-0008-0000-02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18</xdr:row>
          <xdr:rowOff>19050</xdr:rowOff>
        </xdr:from>
        <xdr:to>
          <xdr:col>7</xdr:col>
          <xdr:colOff>514350</xdr:colOff>
          <xdr:row>18</xdr:row>
          <xdr:rowOff>228600</xdr:rowOff>
        </xdr:to>
        <xdr:sp macro="" textlink="">
          <xdr:nvSpPr>
            <xdr:cNvPr id="11277" name="Check Box 31" hidden="1">
              <a:extLst>
                <a:ext uri="{63B3BB69-23CF-44E3-9099-C40C66FF867C}">
                  <a14:compatExt spid="_x0000_s11277"/>
                </a:ext>
                <a:ext uri="{FF2B5EF4-FFF2-40B4-BE49-F238E27FC236}">
                  <a16:creationId xmlns:a16="http://schemas.microsoft.com/office/drawing/2014/main" id="{00000000-0008-0000-02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19</xdr:row>
          <xdr:rowOff>19050</xdr:rowOff>
        </xdr:from>
        <xdr:to>
          <xdr:col>7</xdr:col>
          <xdr:colOff>514350</xdr:colOff>
          <xdr:row>19</xdr:row>
          <xdr:rowOff>228600</xdr:rowOff>
        </xdr:to>
        <xdr:sp macro="" textlink="">
          <xdr:nvSpPr>
            <xdr:cNvPr id="11278" name="Check Box 32" hidden="1">
              <a:extLst>
                <a:ext uri="{63B3BB69-23CF-44E3-9099-C40C66FF867C}">
                  <a14:compatExt spid="_x0000_s11278"/>
                </a:ext>
                <a:ext uri="{FF2B5EF4-FFF2-40B4-BE49-F238E27FC236}">
                  <a16:creationId xmlns:a16="http://schemas.microsoft.com/office/drawing/2014/main" id="{00000000-0008-0000-02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20</xdr:row>
          <xdr:rowOff>19050</xdr:rowOff>
        </xdr:from>
        <xdr:to>
          <xdr:col>7</xdr:col>
          <xdr:colOff>514350</xdr:colOff>
          <xdr:row>20</xdr:row>
          <xdr:rowOff>228600</xdr:rowOff>
        </xdr:to>
        <xdr:sp macro="" textlink="">
          <xdr:nvSpPr>
            <xdr:cNvPr id="11279" name="Check Box 33" hidden="1">
              <a:extLst>
                <a:ext uri="{63B3BB69-23CF-44E3-9099-C40C66FF867C}">
                  <a14:compatExt spid="_x0000_s11279"/>
                </a:ext>
                <a:ext uri="{FF2B5EF4-FFF2-40B4-BE49-F238E27FC236}">
                  <a16:creationId xmlns:a16="http://schemas.microsoft.com/office/drawing/2014/main" id="{00000000-0008-0000-02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21</xdr:row>
          <xdr:rowOff>19050</xdr:rowOff>
        </xdr:from>
        <xdr:to>
          <xdr:col>7</xdr:col>
          <xdr:colOff>514350</xdr:colOff>
          <xdr:row>21</xdr:row>
          <xdr:rowOff>228600</xdr:rowOff>
        </xdr:to>
        <xdr:sp macro="" textlink="">
          <xdr:nvSpPr>
            <xdr:cNvPr id="11280" name="Check Box 34" hidden="1">
              <a:extLst>
                <a:ext uri="{63B3BB69-23CF-44E3-9099-C40C66FF867C}">
                  <a14:compatExt spid="_x0000_s11280"/>
                </a:ext>
                <a:ext uri="{FF2B5EF4-FFF2-40B4-BE49-F238E27FC236}">
                  <a16:creationId xmlns:a16="http://schemas.microsoft.com/office/drawing/2014/main" id="{00000000-0008-0000-02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25</xdr:row>
          <xdr:rowOff>19050</xdr:rowOff>
        </xdr:from>
        <xdr:to>
          <xdr:col>7</xdr:col>
          <xdr:colOff>514350</xdr:colOff>
          <xdr:row>25</xdr:row>
          <xdr:rowOff>228600</xdr:rowOff>
        </xdr:to>
        <xdr:sp macro="" textlink="">
          <xdr:nvSpPr>
            <xdr:cNvPr id="11281" name="Check Box 35" hidden="1">
              <a:extLst>
                <a:ext uri="{63B3BB69-23CF-44E3-9099-C40C66FF867C}">
                  <a14:compatExt spid="_x0000_s11281"/>
                </a:ext>
                <a:ext uri="{FF2B5EF4-FFF2-40B4-BE49-F238E27FC236}">
                  <a16:creationId xmlns:a16="http://schemas.microsoft.com/office/drawing/2014/main" id="{00000000-0008-0000-02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26</xdr:row>
          <xdr:rowOff>19050</xdr:rowOff>
        </xdr:from>
        <xdr:to>
          <xdr:col>7</xdr:col>
          <xdr:colOff>514350</xdr:colOff>
          <xdr:row>26</xdr:row>
          <xdr:rowOff>228600</xdr:rowOff>
        </xdr:to>
        <xdr:sp macro="" textlink="">
          <xdr:nvSpPr>
            <xdr:cNvPr id="11282" name="Check Box 36" hidden="1">
              <a:extLst>
                <a:ext uri="{63B3BB69-23CF-44E3-9099-C40C66FF867C}">
                  <a14:compatExt spid="_x0000_s11282"/>
                </a:ext>
                <a:ext uri="{FF2B5EF4-FFF2-40B4-BE49-F238E27FC236}">
                  <a16:creationId xmlns:a16="http://schemas.microsoft.com/office/drawing/2014/main" id="{00000000-0008-0000-02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27</xdr:row>
          <xdr:rowOff>19050</xdr:rowOff>
        </xdr:from>
        <xdr:to>
          <xdr:col>7</xdr:col>
          <xdr:colOff>514350</xdr:colOff>
          <xdr:row>27</xdr:row>
          <xdr:rowOff>228600</xdr:rowOff>
        </xdr:to>
        <xdr:sp macro="" textlink="">
          <xdr:nvSpPr>
            <xdr:cNvPr id="11283" name="Check Box 37" hidden="1">
              <a:extLst>
                <a:ext uri="{63B3BB69-23CF-44E3-9099-C40C66FF867C}">
                  <a14:compatExt spid="_x0000_s11283"/>
                </a:ext>
                <a:ext uri="{FF2B5EF4-FFF2-40B4-BE49-F238E27FC236}">
                  <a16:creationId xmlns:a16="http://schemas.microsoft.com/office/drawing/2014/main" id="{00000000-0008-0000-02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28</xdr:row>
          <xdr:rowOff>19050</xdr:rowOff>
        </xdr:from>
        <xdr:to>
          <xdr:col>7</xdr:col>
          <xdr:colOff>514350</xdr:colOff>
          <xdr:row>28</xdr:row>
          <xdr:rowOff>228600</xdr:rowOff>
        </xdr:to>
        <xdr:sp macro="" textlink="">
          <xdr:nvSpPr>
            <xdr:cNvPr id="11284" name="Check Box 38" hidden="1">
              <a:extLst>
                <a:ext uri="{63B3BB69-23CF-44E3-9099-C40C66FF867C}">
                  <a14:compatExt spid="_x0000_s11284"/>
                </a:ext>
                <a:ext uri="{FF2B5EF4-FFF2-40B4-BE49-F238E27FC236}">
                  <a16:creationId xmlns:a16="http://schemas.microsoft.com/office/drawing/2014/main" id="{00000000-0008-0000-02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32</xdr:row>
          <xdr:rowOff>19050</xdr:rowOff>
        </xdr:from>
        <xdr:to>
          <xdr:col>7</xdr:col>
          <xdr:colOff>514350</xdr:colOff>
          <xdr:row>32</xdr:row>
          <xdr:rowOff>228600</xdr:rowOff>
        </xdr:to>
        <xdr:sp macro="" textlink="">
          <xdr:nvSpPr>
            <xdr:cNvPr id="11285" name="Check Box 39" hidden="1">
              <a:extLst>
                <a:ext uri="{63B3BB69-23CF-44E3-9099-C40C66FF867C}">
                  <a14:compatExt spid="_x0000_s11285"/>
                </a:ext>
                <a:ext uri="{FF2B5EF4-FFF2-40B4-BE49-F238E27FC236}">
                  <a16:creationId xmlns:a16="http://schemas.microsoft.com/office/drawing/2014/main" id="{00000000-0008-0000-02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33</xdr:row>
          <xdr:rowOff>19050</xdr:rowOff>
        </xdr:from>
        <xdr:to>
          <xdr:col>7</xdr:col>
          <xdr:colOff>514350</xdr:colOff>
          <xdr:row>33</xdr:row>
          <xdr:rowOff>228600</xdr:rowOff>
        </xdr:to>
        <xdr:sp macro="" textlink="">
          <xdr:nvSpPr>
            <xdr:cNvPr id="11286" name="Check Box 40" hidden="1">
              <a:extLst>
                <a:ext uri="{63B3BB69-23CF-44E3-9099-C40C66FF867C}">
                  <a14:compatExt spid="_x0000_s11286"/>
                </a:ext>
                <a:ext uri="{FF2B5EF4-FFF2-40B4-BE49-F238E27FC236}">
                  <a16:creationId xmlns:a16="http://schemas.microsoft.com/office/drawing/2014/main" id="{00000000-0008-0000-02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34</xdr:row>
          <xdr:rowOff>19050</xdr:rowOff>
        </xdr:from>
        <xdr:to>
          <xdr:col>7</xdr:col>
          <xdr:colOff>514350</xdr:colOff>
          <xdr:row>34</xdr:row>
          <xdr:rowOff>228600</xdr:rowOff>
        </xdr:to>
        <xdr:sp macro="" textlink="">
          <xdr:nvSpPr>
            <xdr:cNvPr id="11287" name="Check Box 41" hidden="1">
              <a:extLst>
                <a:ext uri="{63B3BB69-23CF-44E3-9099-C40C66FF867C}">
                  <a14:compatExt spid="_x0000_s11287"/>
                </a:ext>
                <a:ext uri="{FF2B5EF4-FFF2-40B4-BE49-F238E27FC236}">
                  <a16:creationId xmlns:a16="http://schemas.microsoft.com/office/drawing/2014/main" id="{00000000-0008-0000-02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35</xdr:row>
          <xdr:rowOff>19050</xdr:rowOff>
        </xdr:from>
        <xdr:to>
          <xdr:col>7</xdr:col>
          <xdr:colOff>514350</xdr:colOff>
          <xdr:row>35</xdr:row>
          <xdr:rowOff>228600</xdr:rowOff>
        </xdr:to>
        <xdr:sp macro="" textlink="">
          <xdr:nvSpPr>
            <xdr:cNvPr id="11288" name="Check Box 42" hidden="1">
              <a:extLst>
                <a:ext uri="{63B3BB69-23CF-44E3-9099-C40C66FF867C}">
                  <a14:compatExt spid="_x0000_s11288"/>
                </a:ext>
                <a:ext uri="{FF2B5EF4-FFF2-40B4-BE49-F238E27FC236}">
                  <a16:creationId xmlns:a16="http://schemas.microsoft.com/office/drawing/2014/main" id="{00000000-0008-0000-02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36</xdr:row>
          <xdr:rowOff>19050</xdr:rowOff>
        </xdr:from>
        <xdr:to>
          <xdr:col>7</xdr:col>
          <xdr:colOff>514350</xdr:colOff>
          <xdr:row>36</xdr:row>
          <xdr:rowOff>228600</xdr:rowOff>
        </xdr:to>
        <xdr:sp macro="" textlink="">
          <xdr:nvSpPr>
            <xdr:cNvPr id="11289" name="Check Box 43" hidden="1">
              <a:extLst>
                <a:ext uri="{63B3BB69-23CF-44E3-9099-C40C66FF867C}">
                  <a14:compatExt spid="_x0000_s11289"/>
                </a:ext>
                <a:ext uri="{FF2B5EF4-FFF2-40B4-BE49-F238E27FC236}">
                  <a16:creationId xmlns:a16="http://schemas.microsoft.com/office/drawing/2014/main" id="{00000000-0008-0000-02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228600</xdr:colOff>
          <xdr:row>3</xdr:row>
          <xdr:rowOff>19050</xdr:rowOff>
        </xdr:from>
        <xdr:to>
          <xdr:col>7</xdr:col>
          <xdr:colOff>533400</xdr:colOff>
          <xdr:row>3</xdr:row>
          <xdr:rowOff>228600</xdr:rowOff>
        </xdr:to>
        <xdr:sp macro="" textlink="">
          <xdr:nvSpPr>
            <xdr:cNvPr id="10241" name="Check Box 6"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4</xdr:row>
          <xdr:rowOff>19050</xdr:rowOff>
        </xdr:from>
        <xdr:to>
          <xdr:col>8</xdr:col>
          <xdr:colOff>0</xdr:colOff>
          <xdr:row>5</xdr:row>
          <xdr:rowOff>0</xdr:rowOff>
        </xdr:to>
        <xdr:sp macro="" textlink="">
          <xdr:nvSpPr>
            <xdr:cNvPr id="10242" name="Check Box 7"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5</xdr:row>
          <xdr:rowOff>19050</xdr:rowOff>
        </xdr:from>
        <xdr:to>
          <xdr:col>7</xdr:col>
          <xdr:colOff>533400</xdr:colOff>
          <xdr:row>5</xdr:row>
          <xdr:rowOff>228600</xdr:rowOff>
        </xdr:to>
        <xdr:sp macro="" textlink="">
          <xdr:nvSpPr>
            <xdr:cNvPr id="10243" name="Check Box 10" hidden="1">
              <a:extLst>
                <a:ext uri="{63B3BB69-23CF-44E3-9099-C40C66FF867C}">
                  <a14:compatExt spid="_x0000_s10243"/>
                </a:ext>
                <a:ext uri="{FF2B5EF4-FFF2-40B4-BE49-F238E27FC236}">
                  <a16:creationId xmlns:a16="http://schemas.microsoft.com/office/drawing/2014/main" id="{00000000-0008-0000-03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6</xdr:row>
          <xdr:rowOff>19050</xdr:rowOff>
        </xdr:from>
        <xdr:to>
          <xdr:col>7</xdr:col>
          <xdr:colOff>533400</xdr:colOff>
          <xdr:row>6</xdr:row>
          <xdr:rowOff>228600</xdr:rowOff>
        </xdr:to>
        <xdr:sp macro="" textlink="">
          <xdr:nvSpPr>
            <xdr:cNvPr id="10244" name="Check Box 11"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7</xdr:row>
          <xdr:rowOff>19050</xdr:rowOff>
        </xdr:from>
        <xdr:to>
          <xdr:col>7</xdr:col>
          <xdr:colOff>533400</xdr:colOff>
          <xdr:row>7</xdr:row>
          <xdr:rowOff>228600</xdr:rowOff>
        </xdr:to>
        <xdr:sp macro="" textlink="">
          <xdr:nvSpPr>
            <xdr:cNvPr id="10245" name="Check Box 12" hidden="1">
              <a:extLst>
                <a:ext uri="{63B3BB69-23CF-44E3-9099-C40C66FF867C}">
                  <a14:compatExt spid="_x0000_s10245"/>
                </a:ext>
                <a:ext uri="{FF2B5EF4-FFF2-40B4-BE49-F238E27FC236}">
                  <a16:creationId xmlns:a16="http://schemas.microsoft.com/office/drawing/2014/main" id="{00000000-0008-0000-03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8</xdr:row>
          <xdr:rowOff>19050</xdr:rowOff>
        </xdr:from>
        <xdr:to>
          <xdr:col>8</xdr:col>
          <xdr:colOff>0</xdr:colOff>
          <xdr:row>9</xdr:row>
          <xdr:rowOff>0</xdr:rowOff>
        </xdr:to>
        <xdr:sp macro="" textlink="">
          <xdr:nvSpPr>
            <xdr:cNvPr id="10246" name="Check Box 13" hidden="1">
              <a:extLst>
                <a:ext uri="{63B3BB69-23CF-44E3-9099-C40C66FF867C}">
                  <a14:compatExt spid="_x0000_s10246"/>
                </a:ext>
                <a:ext uri="{FF2B5EF4-FFF2-40B4-BE49-F238E27FC236}">
                  <a16:creationId xmlns:a16="http://schemas.microsoft.com/office/drawing/2014/main" id="{00000000-0008-0000-03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9</xdr:row>
          <xdr:rowOff>19050</xdr:rowOff>
        </xdr:from>
        <xdr:to>
          <xdr:col>8</xdr:col>
          <xdr:colOff>0</xdr:colOff>
          <xdr:row>10</xdr:row>
          <xdr:rowOff>0</xdr:rowOff>
        </xdr:to>
        <xdr:sp macro="" textlink="">
          <xdr:nvSpPr>
            <xdr:cNvPr id="10247" name="Check Box 14"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10</xdr:row>
          <xdr:rowOff>19050</xdr:rowOff>
        </xdr:from>
        <xdr:to>
          <xdr:col>7</xdr:col>
          <xdr:colOff>533400</xdr:colOff>
          <xdr:row>10</xdr:row>
          <xdr:rowOff>228600</xdr:rowOff>
        </xdr:to>
        <xdr:sp macro="" textlink="">
          <xdr:nvSpPr>
            <xdr:cNvPr id="10248" name="Check Box 15"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11</xdr:row>
          <xdr:rowOff>19050</xdr:rowOff>
        </xdr:from>
        <xdr:to>
          <xdr:col>7</xdr:col>
          <xdr:colOff>533400</xdr:colOff>
          <xdr:row>11</xdr:row>
          <xdr:rowOff>228600</xdr:rowOff>
        </xdr:to>
        <xdr:sp macro="" textlink="">
          <xdr:nvSpPr>
            <xdr:cNvPr id="10249" name="Check Box 16"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15</xdr:row>
          <xdr:rowOff>19050</xdr:rowOff>
        </xdr:from>
        <xdr:to>
          <xdr:col>7</xdr:col>
          <xdr:colOff>533400</xdr:colOff>
          <xdr:row>15</xdr:row>
          <xdr:rowOff>228600</xdr:rowOff>
        </xdr:to>
        <xdr:sp macro="" textlink="">
          <xdr:nvSpPr>
            <xdr:cNvPr id="10250" name="Check Box 17"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16</xdr:row>
          <xdr:rowOff>19050</xdr:rowOff>
        </xdr:from>
        <xdr:to>
          <xdr:col>7</xdr:col>
          <xdr:colOff>533400</xdr:colOff>
          <xdr:row>16</xdr:row>
          <xdr:rowOff>228600</xdr:rowOff>
        </xdr:to>
        <xdr:sp macro="" textlink="">
          <xdr:nvSpPr>
            <xdr:cNvPr id="10251" name="Check Box 1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17</xdr:row>
          <xdr:rowOff>19050</xdr:rowOff>
        </xdr:from>
        <xdr:to>
          <xdr:col>7</xdr:col>
          <xdr:colOff>533400</xdr:colOff>
          <xdr:row>17</xdr:row>
          <xdr:rowOff>228600</xdr:rowOff>
        </xdr:to>
        <xdr:sp macro="" textlink="">
          <xdr:nvSpPr>
            <xdr:cNvPr id="10252" name="Check Box 1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18</xdr:row>
          <xdr:rowOff>0</xdr:rowOff>
        </xdr:from>
        <xdr:to>
          <xdr:col>7</xdr:col>
          <xdr:colOff>533400</xdr:colOff>
          <xdr:row>18</xdr:row>
          <xdr:rowOff>219075</xdr:rowOff>
        </xdr:to>
        <xdr:sp macro="" textlink="">
          <xdr:nvSpPr>
            <xdr:cNvPr id="10253" name="Check Box 2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22</xdr:row>
          <xdr:rowOff>19050</xdr:rowOff>
        </xdr:from>
        <xdr:to>
          <xdr:col>7</xdr:col>
          <xdr:colOff>533400</xdr:colOff>
          <xdr:row>22</xdr:row>
          <xdr:rowOff>228600</xdr:rowOff>
        </xdr:to>
        <xdr:sp macro="" textlink="">
          <xdr:nvSpPr>
            <xdr:cNvPr id="10254" name="Check Box 22"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23</xdr:row>
          <xdr:rowOff>19050</xdr:rowOff>
        </xdr:from>
        <xdr:to>
          <xdr:col>7</xdr:col>
          <xdr:colOff>533400</xdr:colOff>
          <xdr:row>23</xdr:row>
          <xdr:rowOff>228600</xdr:rowOff>
        </xdr:to>
        <xdr:sp macro="" textlink="">
          <xdr:nvSpPr>
            <xdr:cNvPr id="10255" name="Check Box 23"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27</xdr:row>
          <xdr:rowOff>19050</xdr:rowOff>
        </xdr:from>
        <xdr:to>
          <xdr:col>7</xdr:col>
          <xdr:colOff>533400</xdr:colOff>
          <xdr:row>27</xdr:row>
          <xdr:rowOff>228600</xdr:rowOff>
        </xdr:to>
        <xdr:sp macro="" textlink="">
          <xdr:nvSpPr>
            <xdr:cNvPr id="10256" name="Check Box 24" hidden="1">
              <a:extLst>
                <a:ext uri="{63B3BB69-23CF-44E3-9099-C40C66FF867C}">
                  <a14:compatExt spid="_x0000_s10256"/>
                </a:ext>
                <a:ext uri="{FF2B5EF4-FFF2-40B4-BE49-F238E27FC236}">
                  <a16:creationId xmlns:a16="http://schemas.microsoft.com/office/drawing/2014/main" id="{00000000-0008-0000-03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28</xdr:row>
          <xdr:rowOff>19050</xdr:rowOff>
        </xdr:from>
        <xdr:to>
          <xdr:col>7</xdr:col>
          <xdr:colOff>533400</xdr:colOff>
          <xdr:row>28</xdr:row>
          <xdr:rowOff>228600</xdr:rowOff>
        </xdr:to>
        <xdr:sp macro="" textlink="">
          <xdr:nvSpPr>
            <xdr:cNvPr id="10257" name="Check Box 25" hidden="1">
              <a:extLst>
                <a:ext uri="{63B3BB69-23CF-44E3-9099-C40C66FF867C}">
                  <a14:compatExt spid="_x0000_s10257"/>
                </a:ext>
                <a:ext uri="{FF2B5EF4-FFF2-40B4-BE49-F238E27FC236}">
                  <a16:creationId xmlns:a16="http://schemas.microsoft.com/office/drawing/2014/main" id="{00000000-0008-0000-03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29</xdr:row>
          <xdr:rowOff>19050</xdr:rowOff>
        </xdr:from>
        <xdr:to>
          <xdr:col>7</xdr:col>
          <xdr:colOff>533400</xdr:colOff>
          <xdr:row>29</xdr:row>
          <xdr:rowOff>228600</xdr:rowOff>
        </xdr:to>
        <xdr:sp macro="" textlink="">
          <xdr:nvSpPr>
            <xdr:cNvPr id="10258" name="Check Box 26" hidden="1">
              <a:extLst>
                <a:ext uri="{63B3BB69-23CF-44E3-9099-C40C66FF867C}">
                  <a14:compatExt spid="_x0000_s10258"/>
                </a:ext>
                <a:ext uri="{FF2B5EF4-FFF2-40B4-BE49-F238E27FC236}">
                  <a16:creationId xmlns:a16="http://schemas.microsoft.com/office/drawing/2014/main" id="{00000000-0008-0000-03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30</xdr:row>
          <xdr:rowOff>19050</xdr:rowOff>
        </xdr:from>
        <xdr:to>
          <xdr:col>7</xdr:col>
          <xdr:colOff>533400</xdr:colOff>
          <xdr:row>30</xdr:row>
          <xdr:rowOff>228600</xdr:rowOff>
        </xdr:to>
        <xdr:sp macro="" textlink="">
          <xdr:nvSpPr>
            <xdr:cNvPr id="10259" name="Check Box 27" hidden="1">
              <a:extLst>
                <a:ext uri="{63B3BB69-23CF-44E3-9099-C40C66FF867C}">
                  <a14:compatExt spid="_x0000_s10259"/>
                </a:ext>
                <a:ext uri="{FF2B5EF4-FFF2-40B4-BE49-F238E27FC236}">
                  <a16:creationId xmlns:a16="http://schemas.microsoft.com/office/drawing/2014/main" id="{00000000-0008-0000-03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31</xdr:row>
          <xdr:rowOff>19050</xdr:rowOff>
        </xdr:from>
        <xdr:to>
          <xdr:col>7</xdr:col>
          <xdr:colOff>533400</xdr:colOff>
          <xdr:row>31</xdr:row>
          <xdr:rowOff>228600</xdr:rowOff>
        </xdr:to>
        <xdr:sp macro="" textlink="">
          <xdr:nvSpPr>
            <xdr:cNvPr id="10260" name="Check Box 28" hidden="1">
              <a:extLst>
                <a:ext uri="{63B3BB69-23CF-44E3-9099-C40C66FF867C}">
                  <a14:compatExt spid="_x0000_s10260"/>
                </a:ext>
                <a:ext uri="{FF2B5EF4-FFF2-40B4-BE49-F238E27FC236}">
                  <a16:creationId xmlns:a16="http://schemas.microsoft.com/office/drawing/2014/main" id="{00000000-0008-0000-03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32</xdr:row>
          <xdr:rowOff>19050</xdr:rowOff>
        </xdr:from>
        <xdr:to>
          <xdr:col>7</xdr:col>
          <xdr:colOff>533400</xdr:colOff>
          <xdr:row>32</xdr:row>
          <xdr:rowOff>228600</xdr:rowOff>
        </xdr:to>
        <xdr:sp macro="" textlink="">
          <xdr:nvSpPr>
            <xdr:cNvPr id="10261" name="Check Box 29"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36</xdr:row>
          <xdr:rowOff>19050</xdr:rowOff>
        </xdr:from>
        <xdr:to>
          <xdr:col>7</xdr:col>
          <xdr:colOff>533400</xdr:colOff>
          <xdr:row>36</xdr:row>
          <xdr:rowOff>228600</xdr:rowOff>
        </xdr:to>
        <xdr:sp macro="" textlink="">
          <xdr:nvSpPr>
            <xdr:cNvPr id="10262" name="Check Box 30" hidden="1">
              <a:extLst>
                <a:ext uri="{63B3BB69-23CF-44E3-9099-C40C66FF867C}">
                  <a14:compatExt spid="_x0000_s10262"/>
                </a:ext>
                <a:ext uri="{FF2B5EF4-FFF2-40B4-BE49-F238E27FC236}">
                  <a16:creationId xmlns:a16="http://schemas.microsoft.com/office/drawing/2014/main" id="{00000000-0008-0000-03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37</xdr:row>
          <xdr:rowOff>19050</xdr:rowOff>
        </xdr:from>
        <xdr:to>
          <xdr:col>7</xdr:col>
          <xdr:colOff>533400</xdr:colOff>
          <xdr:row>37</xdr:row>
          <xdr:rowOff>228600</xdr:rowOff>
        </xdr:to>
        <xdr:sp macro="" textlink="">
          <xdr:nvSpPr>
            <xdr:cNvPr id="10263" name="Check Box 31"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38</xdr:row>
          <xdr:rowOff>19050</xdr:rowOff>
        </xdr:from>
        <xdr:to>
          <xdr:col>7</xdr:col>
          <xdr:colOff>533400</xdr:colOff>
          <xdr:row>38</xdr:row>
          <xdr:rowOff>228600</xdr:rowOff>
        </xdr:to>
        <xdr:sp macro="" textlink="">
          <xdr:nvSpPr>
            <xdr:cNvPr id="10264" name="Check Box 32" hidden="1">
              <a:extLst>
                <a:ext uri="{63B3BB69-23CF-44E3-9099-C40C66FF867C}">
                  <a14:compatExt spid="_x0000_s10264"/>
                </a:ext>
                <a:ext uri="{FF2B5EF4-FFF2-40B4-BE49-F238E27FC236}">
                  <a16:creationId xmlns:a16="http://schemas.microsoft.com/office/drawing/2014/main" id="{00000000-0008-0000-03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39</xdr:row>
          <xdr:rowOff>19050</xdr:rowOff>
        </xdr:from>
        <xdr:to>
          <xdr:col>7</xdr:col>
          <xdr:colOff>533400</xdr:colOff>
          <xdr:row>39</xdr:row>
          <xdr:rowOff>228600</xdr:rowOff>
        </xdr:to>
        <xdr:sp macro="" textlink="">
          <xdr:nvSpPr>
            <xdr:cNvPr id="10265" name="Check Box 33"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40</xdr:row>
          <xdr:rowOff>19050</xdr:rowOff>
        </xdr:from>
        <xdr:to>
          <xdr:col>7</xdr:col>
          <xdr:colOff>533400</xdr:colOff>
          <xdr:row>40</xdr:row>
          <xdr:rowOff>228600</xdr:rowOff>
        </xdr:to>
        <xdr:sp macro="" textlink="">
          <xdr:nvSpPr>
            <xdr:cNvPr id="10266" name="Check Box 34"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41</xdr:row>
          <xdr:rowOff>19050</xdr:rowOff>
        </xdr:from>
        <xdr:to>
          <xdr:col>7</xdr:col>
          <xdr:colOff>533400</xdr:colOff>
          <xdr:row>41</xdr:row>
          <xdr:rowOff>228600</xdr:rowOff>
        </xdr:to>
        <xdr:sp macro="" textlink="">
          <xdr:nvSpPr>
            <xdr:cNvPr id="10267" name="Check Box 35"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42</xdr:row>
          <xdr:rowOff>19050</xdr:rowOff>
        </xdr:from>
        <xdr:to>
          <xdr:col>7</xdr:col>
          <xdr:colOff>533400</xdr:colOff>
          <xdr:row>42</xdr:row>
          <xdr:rowOff>228600</xdr:rowOff>
        </xdr:to>
        <xdr:sp macro="" textlink="">
          <xdr:nvSpPr>
            <xdr:cNvPr id="10268" name="Check Box 36" hidden="1">
              <a:extLst>
                <a:ext uri="{63B3BB69-23CF-44E3-9099-C40C66FF867C}">
                  <a14:compatExt spid="_x0000_s10268"/>
                </a:ext>
                <a:ext uri="{FF2B5EF4-FFF2-40B4-BE49-F238E27FC236}">
                  <a16:creationId xmlns:a16="http://schemas.microsoft.com/office/drawing/2014/main" id="{00000000-0008-0000-03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43</xdr:row>
          <xdr:rowOff>19050</xdr:rowOff>
        </xdr:from>
        <xdr:to>
          <xdr:col>7</xdr:col>
          <xdr:colOff>533400</xdr:colOff>
          <xdr:row>43</xdr:row>
          <xdr:rowOff>228600</xdr:rowOff>
        </xdr:to>
        <xdr:sp macro="" textlink="">
          <xdr:nvSpPr>
            <xdr:cNvPr id="10269" name="Check Box 37" hidden="1">
              <a:extLst>
                <a:ext uri="{63B3BB69-23CF-44E3-9099-C40C66FF867C}">
                  <a14:compatExt spid="_x0000_s10269"/>
                </a:ext>
                <a:ext uri="{FF2B5EF4-FFF2-40B4-BE49-F238E27FC236}">
                  <a16:creationId xmlns:a16="http://schemas.microsoft.com/office/drawing/2014/main" id="{00000000-0008-0000-03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47</xdr:row>
          <xdr:rowOff>19050</xdr:rowOff>
        </xdr:from>
        <xdr:to>
          <xdr:col>7</xdr:col>
          <xdr:colOff>533400</xdr:colOff>
          <xdr:row>47</xdr:row>
          <xdr:rowOff>228600</xdr:rowOff>
        </xdr:to>
        <xdr:sp macro="" textlink="">
          <xdr:nvSpPr>
            <xdr:cNvPr id="10270" name="Check Box 38" hidden="1">
              <a:extLst>
                <a:ext uri="{63B3BB69-23CF-44E3-9099-C40C66FF867C}">
                  <a14:compatExt spid="_x0000_s10270"/>
                </a:ext>
                <a:ext uri="{FF2B5EF4-FFF2-40B4-BE49-F238E27FC236}">
                  <a16:creationId xmlns:a16="http://schemas.microsoft.com/office/drawing/2014/main" id="{00000000-0008-0000-03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48</xdr:row>
          <xdr:rowOff>19050</xdr:rowOff>
        </xdr:from>
        <xdr:to>
          <xdr:col>7</xdr:col>
          <xdr:colOff>533400</xdr:colOff>
          <xdr:row>48</xdr:row>
          <xdr:rowOff>228600</xdr:rowOff>
        </xdr:to>
        <xdr:sp macro="" textlink="">
          <xdr:nvSpPr>
            <xdr:cNvPr id="10271" name="Check Box 39"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49</xdr:row>
          <xdr:rowOff>19050</xdr:rowOff>
        </xdr:from>
        <xdr:to>
          <xdr:col>7</xdr:col>
          <xdr:colOff>533400</xdr:colOff>
          <xdr:row>49</xdr:row>
          <xdr:rowOff>228600</xdr:rowOff>
        </xdr:to>
        <xdr:sp macro="" textlink="">
          <xdr:nvSpPr>
            <xdr:cNvPr id="10272" name="Check Box 40" hidden="1">
              <a:extLst>
                <a:ext uri="{63B3BB69-23CF-44E3-9099-C40C66FF867C}">
                  <a14:compatExt spid="_x0000_s10272"/>
                </a:ext>
                <a:ext uri="{FF2B5EF4-FFF2-40B4-BE49-F238E27FC236}">
                  <a16:creationId xmlns:a16="http://schemas.microsoft.com/office/drawing/2014/main" id="{00000000-0008-0000-03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53</xdr:row>
          <xdr:rowOff>19050</xdr:rowOff>
        </xdr:from>
        <xdr:to>
          <xdr:col>7</xdr:col>
          <xdr:colOff>533400</xdr:colOff>
          <xdr:row>53</xdr:row>
          <xdr:rowOff>228600</xdr:rowOff>
        </xdr:to>
        <xdr:sp macro="" textlink="">
          <xdr:nvSpPr>
            <xdr:cNvPr id="10273" name="Check Box 41"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54</xdr:row>
          <xdr:rowOff>19050</xdr:rowOff>
        </xdr:from>
        <xdr:to>
          <xdr:col>7</xdr:col>
          <xdr:colOff>533400</xdr:colOff>
          <xdr:row>54</xdr:row>
          <xdr:rowOff>228600</xdr:rowOff>
        </xdr:to>
        <xdr:sp macro="" textlink="">
          <xdr:nvSpPr>
            <xdr:cNvPr id="10274" name="Check Box 42" hidden="1">
              <a:extLst>
                <a:ext uri="{63B3BB69-23CF-44E3-9099-C40C66FF867C}">
                  <a14:compatExt spid="_x0000_s10274"/>
                </a:ext>
                <a:ext uri="{FF2B5EF4-FFF2-40B4-BE49-F238E27FC236}">
                  <a16:creationId xmlns:a16="http://schemas.microsoft.com/office/drawing/2014/main" id="{00000000-0008-0000-03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55</xdr:row>
          <xdr:rowOff>19050</xdr:rowOff>
        </xdr:from>
        <xdr:to>
          <xdr:col>7</xdr:col>
          <xdr:colOff>533400</xdr:colOff>
          <xdr:row>55</xdr:row>
          <xdr:rowOff>228600</xdr:rowOff>
        </xdr:to>
        <xdr:sp macro="" textlink="">
          <xdr:nvSpPr>
            <xdr:cNvPr id="10275" name="Check Box 43"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56</xdr:row>
          <xdr:rowOff>19050</xdr:rowOff>
        </xdr:from>
        <xdr:to>
          <xdr:col>7</xdr:col>
          <xdr:colOff>533400</xdr:colOff>
          <xdr:row>56</xdr:row>
          <xdr:rowOff>228600</xdr:rowOff>
        </xdr:to>
        <xdr:sp macro="" textlink="">
          <xdr:nvSpPr>
            <xdr:cNvPr id="10276" name="Check Box 44"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57</xdr:row>
          <xdr:rowOff>19050</xdr:rowOff>
        </xdr:from>
        <xdr:to>
          <xdr:col>7</xdr:col>
          <xdr:colOff>533400</xdr:colOff>
          <xdr:row>57</xdr:row>
          <xdr:rowOff>228600</xdr:rowOff>
        </xdr:to>
        <xdr:sp macro="" textlink="">
          <xdr:nvSpPr>
            <xdr:cNvPr id="10277" name="Check Box 45"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69</xdr:row>
          <xdr:rowOff>19050</xdr:rowOff>
        </xdr:from>
        <xdr:to>
          <xdr:col>7</xdr:col>
          <xdr:colOff>533400</xdr:colOff>
          <xdr:row>69</xdr:row>
          <xdr:rowOff>228600</xdr:rowOff>
        </xdr:to>
        <xdr:sp macro="" textlink="">
          <xdr:nvSpPr>
            <xdr:cNvPr id="10278" name="Check Box 50"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70</xdr:row>
          <xdr:rowOff>19050</xdr:rowOff>
        </xdr:from>
        <xdr:to>
          <xdr:col>7</xdr:col>
          <xdr:colOff>533400</xdr:colOff>
          <xdr:row>70</xdr:row>
          <xdr:rowOff>228600</xdr:rowOff>
        </xdr:to>
        <xdr:sp macro="" textlink="">
          <xdr:nvSpPr>
            <xdr:cNvPr id="10279" name="Check Box 51"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71</xdr:row>
          <xdr:rowOff>19050</xdr:rowOff>
        </xdr:from>
        <xdr:to>
          <xdr:col>7</xdr:col>
          <xdr:colOff>533400</xdr:colOff>
          <xdr:row>71</xdr:row>
          <xdr:rowOff>228600</xdr:rowOff>
        </xdr:to>
        <xdr:sp macro="" textlink="">
          <xdr:nvSpPr>
            <xdr:cNvPr id="10280" name="Check Box 52"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72</xdr:row>
          <xdr:rowOff>19050</xdr:rowOff>
        </xdr:from>
        <xdr:to>
          <xdr:col>7</xdr:col>
          <xdr:colOff>533400</xdr:colOff>
          <xdr:row>72</xdr:row>
          <xdr:rowOff>228600</xdr:rowOff>
        </xdr:to>
        <xdr:sp macro="" textlink="">
          <xdr:nvSpPr>
            <xdr:cNvPr id="10281" name="Check Box 53"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62</xdr:row>
          <xdr:rowOff>19050</xdr:rowOff>
        </xdr:from>
        <xdr:to>
          <xdr:col>7</xdr:col>
          <xdr:colOff>533400</xdr:colOff>
          <xdr:row>62</xdr:row>
          <xdr:rowOff>228600</xdr:rowOff>
        </xdr:to>
        <xdr:sp macro="" textlink="">
          <xdr:nvSpPr>
            <xdr:cNvPr id="10282" name="Check Box 65"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63</xdr:row>
          <xdr:rowOff>19050</xdr:rowOff>
        </xdr:from>
        <xdr:to>
          <xdr:col>7</xdr:col>
          <xdr:colOff>533400</xdr:colOff>
          <xdr:row>63</xdr:row>
          <xdr:rowOff>228600</xdr:rowOff>
        </xdr:to>
        <xdr:sp macro="" textlink="">
          <xdr:nvSpPr>
            <xdr:cNvPr id="10283" name="Check Box 66"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64</xdr:row>
          <xdr:rowOff>19050</xdr:rowOff>
        </xdr:from>
        <xdr:to>
          <xdr:col>7</xdr:col>
          <xdr:colOff>533400</xdr:colOff>
          <xdr:row>64</xdr:row>
          <xdr:rowOff>228600</xdr:rowOff>
        </xdr:to>
        <xdr:sp macro="" textlink="">
          <xdr:nvSpPr>
            <xdr:cNvPr id="10284" name="Check Box 67"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65</xdr:row>
          <xdr:rowOff>19050</xdr:rowOff>
        </xdr:from>
        <xdr:to>
          <xdr:col>7</xdr:col>
          <xdr:colOff>533400</xdr:colOff>
          <xdr:row>65</xdr:row>
          <xdr:rowOff>228600</xdr:rowOff>
        </xdr:to>
        <xdr:sp macro="" textlink="">
          <xdr:nvSpPr>
            <xdr:cNvPr id="10285" name="Check Box 68"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58</xdr:row>
          <xdr:rowOff>19050</xdr:rowOff>
        </xdr:from>
        <xdr:to>
          <xdr:col>7</xdr:col>
          <xdr:colOff>533400</xdr:colOff>
          <xdr:row>58</xdr:row>
          <xdr:rowOff>228600</xdr:rowOff>
        </xdr:to>
        <xdr:sp macro="" textlink="">
          <xdr:nvSpPr>
            <xdr:cNvPr id="10286" name="Check Box 70"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228600</xdr:colOff>
          <xdr:row>3</xdr:row>
          <xdr:rowOff>19050</xdr:rowOff>
        </xdr:from>
        <xdr:to>
          <xdr:col>8</xdr:col>
          <xdr:colOff>0</xdr:colOff>
          <xdr:row>3</xdr:row>
          <xdr:rowOff>361950</xdr:rowOff>
        </xdr:to>
        <xdr:sp macro="" textlink="">
          <xdr:nvSpPr>
            <xdr:cNvPr id="9217" name="Check Box 2" hidden="1">
              <a:extLst>
                <a:ext uri="{63B3BB69-23CF-44E3-9099-C40C66FF867C}">
                  <a14:compatExt spid="_x0000_s9217"/>
                </a:ext>
                <a:ext uri="{FF2B5EF4-FFF2-40B4-BE49-F238E27FC236}">
                  <a16:creationId xmlns:a16="http://schemas.microsoft.com/office/drawing/2014/main" id="{00000000-0008-0000-04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4</xdr:row>
          <xdr:rowOff>19050</xdr:rowOff>
        </xdr:from>
        <xdr:to>
          <xdr:col>7</xdr:col>
          <xdr:colOff>533400</xdr:colOff>
          <xdr:row>5</xdr:row>
          <xdr:rowOff>0</xdr:rowOff>
        </xdr:to>
        <xdr:sp macro="" textlink="">
          <xdr:nvSpPr>
            <xdr:cNvPr id="9218" name="Check Box 3" hidden="1">
              <a:extLst>
                <a:ext uri="{63B3BB69-23CF-44E3-9099-C40C66FF867C}">
                  <a14:compatExt spid="_x0000_s9218"/>
                </a:ext>
                <a:ext uri="{FF2B5EF4-FFF2-40B4-BE49-F238E27FC236}">
                  <a16:creationId xmlns:a16="http://schemas.microsoft.com/office/drawing/2014/main" id="{00000000-0008-0000-04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5</xdr:row>
          <xdr:rowOff>19050</xdr:rowOff>
        </xdr:from>
        <xdr:to>
          <xdr:col>8</xdr:col>
          <xdr:colOff>0</xdr:colOff>
          <xdr:row>5</xdr:row>
          <xdr:rowOff>361950</xdr:rowOff>
        </xdr:to>
        <xdr:sp macro="" textlink="">
          <xdr:nvSpPr>
            <xdr:cNvPr id="9219" name="Check Box 4" hidden="1">
              <a:extLst>
                <a:ext uri="{63B3BB69-23CF-44E3-9099-C40C66FF867C}">
                  <a14:compatExt spid="_x0000_s9219"/>
                </a:ext>
                <a:ext uri="{FF2B5EF4-FFF2-40B4-BE49-F238E27FC236}">
                  <a16:creationId xmlns:a16="http://schemas.microsoft.com/office/drawing/2014/main" id="{00000000-0008-0000-04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6</xdr:row>
          <xdr:rowOff>19050</xdr:rowOff>
        </xdr:from>
        <xdr:to>
          <xdr:col>7</xdr:col>
          <xdr:colOff>533400</xdr:colOff>
          <xdr:row>7</xdr:row>
          <xdr:rowOff>0</xdr:rowOff>
        </xdr:to>
        <xdr:sp macro="" textlink="">
          <xdr:nvSpPr>
            <xdr:cNvPr id="9220" name="Check Box 5" hidden="1">
              <a:extLst>
                <a:ext uri="{63B3BB69-23CF-44E3-9099-C40C66FF867C}">
                  <a14:compatExt spid="_x0000_s9220"/>
                </a:ext>
                <a:ext uri="{FF2B5EF4-FFF2-40B4-BE49-F238E27FC236}">
                  <a16:creationId xmlns:a16="http://schemas.microsoft.com/office/drawing/2014/main" id="{00000000-0008-0000-04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7</xdr:row>
          <xdr:rowOff>19050</xdr:rowOff>
        </xdr:from>
        <xdr:to>
          <xdr:col>7</xdr:col>
          <xdr:colOff>533400</xdr:colOff>
          <xdr:row>8</xdr:row>
          <xdr:rowOff>0</xdr:rowOff>
        </xdr:to>
        <xdr:sp macro="" textlink="">
          <xdr:nvSpPr>
            <xdr:cNvPr id="9221" name="Check Box 6" hidden="1">
              <a:extLst>
                <a:ext uri="{63B3BB69-23CF-44E3-9099-C40C66FF867C}">
                  <a14:compatExt spid="_x0000_s9221"/>
                </a:ext>
                <a:ext uri="{FF2B5EF4-FFF2-40B4-BE49-F238E27FC236}">
                  <a16:creationId xmlns:a16="http://schemas.microsoft.com/office/drawing/2014/main" id="{00000000-0008-0000-04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8</xdr:row>
          <xdr:rowOff>19050</xdr:rowOff>
        </xdr:from>
        <xdr:to>
          <xdr:col>7</xdr:col>
          <xdr:colOff>533400</xdr:colOff>
          <xdr:row>9</xdr:row>
          <xdr:rowOff>0</xdr:rowOff>
        </xdr:to>
        <xdr:sp macro="" textlink="">
          <xdr:nvSpPr>
            <xdr:cNvPr id="9222" name="Check Box 7" hidden="1">
              <a:extLst>
                <a:ext uri="{63B3BB69-23CF-44E3-9099-C40C66FF867C}">
                  <a14:compatExt spid="_x0000_s9222"/>
                </a:ext>
                <a:ext uri="{FF2B5EF4-FFF2-40B4-BE49-F238E27FC236}">
                  <a16:creationId xmlns:a16="http://schemas.microsoft.com/office/drawing/2014/main" id="{00000000-0008-0000-04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9</xdr:row>
          <xdr:rowOff>19050</xdr:rowOff>
        </xdr:from>
        <xdr:to>
          <xdr:col>7</xdr:col>
          <xdr:colOff>533400</xdr:colOff>
          <xdr:row>10</xdr:row>
          <xdr:rowOff>0</xdr:rowOff>
        </xdr:to>
        <xdr:sp macro="" textlink="">
          <xdr:nvSpPr>
            <xdr:cNvPr id="9223" name="Check Box 8" hidden="1">
              <a:extLst>
                <a:ext uri="{63B3BB69-23CF-44E3-9099-C40C66FF867C}">
                  <a14:compatExt spid="_x0000_s9223"/>
                </a:ext>
                <a:ext uri="{FF2B5EF4-FFF2-40B4-BE49-F238E27FC236}">
                  <a16:creationId xmlns:a16="http://schemas.microsoft.com/office/drawing/2014/main" id="{00000000-0008-0000-04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13</xdr:row>
          <xdr:rowOff>19050</xdr:rowOff>
        </xdr:from>
        <xdr:to>
          <xdr:col>8</xdr:col>
          <xdr:colOff>0</xdr:colOff>
          <xdr:row>13</xdr:row>
          <xdr:rowOff>361950</xdr:rowOff>
        </xdr:to>
        <xdr:sp macro="" textlink="">
          <xdr:nvSpPr>
            <xdr:cNvPr id="9224" name="Check Box 10" hidden="1">
              <a:extLst>
                <a:ext uri="{63B3BB69-23CF-44E3-9099-C40C66FF867C}">
                  <a14:compatExt spid="_x0000_s9224"/>
                </a:ext>
                <a:ext uri="{FF2B5EF4-FFF2-40B4-BE49-F238E27FC236}">
                  <a16:creationId xmlns:a16="http://schemas.microsoft.com/office/drawing/2014/main" id="{00000000-0008-0000-04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14</xdr:row>
          <xdr:rowOff>19050</xdr:rowOff>
        </xdr:from>
        <xdr:to>
          <xdr:col>7</xdr:col>
          <xdr:colOff>533400</xdr:colOff>
          <xdr:row>14</xdr:row>
          <xdr:rowOff>228600</xdr:rowOff>
        </xdr:to>
        <xdr:sp macro="" textlink="">
          <xdr:nvSpPr>
            <xdr:cNvPr id="9225" name="Check Box 11" hidden="1">
              <a:extLst>
                <a:ext uri="{63B3BB69-23CF-44E3-9099-C40C66FF867C}">
                  <a14:compatExt spid="_x0000_s9225"/>
                </a:ext>
                <a:ext uri="{FF2B5EF4-FFF2-40B4-BE49-F238E27FC236}">
                  <a16:creationId xmlns:a16="http://schemas.microsoft.com/office/drawing/2014/main" id="{00000000-0008-0000-04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15</xdr:row>
          <xdr:rowOff>19050</xdr:rowOff>
        </xdr:from>
        <xdr:to>
          <xdr:col>7</xdr:col>
          <xdr:colOff>533400</xdr:colOff>
          <xdr:row>15</xdr:row>
          <xdr:rowOff>228600</xdr:rowOff>
        </xdr:to>
        <xdr:sp macro="" textlink="">
          <xdr:nvSpPr>
            <xdr:cNvPr id="9226" name="Check Box 12" hidden="1">
              <a:extLst>
                <a:ext uri="{63B3BB69-23CF-44E3-9099-C40C66FF867C}">
                  <a14:compatExt spid="_x0000_s9226"/>
                </a:ext>
                <a:ext uri="{FF2B5EF4-FFF2-40B4-BE49-F238E27FC236}">
                  <a16:creationId xmlns:a16="http://schemas.microsoft.com/office/drawing/2014/main" id="{00000000-0008-0000-04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16</xdr:row>
          <xdr:rowOff>19050</xdr:rowOff>
        </xdr:from>
        <xdr:to>
          <xdr:col>7</xdr:col>
          <xdr:colOff>533400</xdr:colOff>
          <xdr:row>16</xdr:row>
          <xdr:rowOff>228600</xdr:rowOff>
        </xdr:to>
        <xdr:sp macro="" textlink="">
          <xdr:nvSpPr>
            <xdr:cNvPr id="9227" name="Check Box 13" hidden="1">
              <a:extLst>
                <a:ext uri="{63B3BB69-23CF-44E3-9099-C40C66FF867C}">
                  <a14:compatExt spid="_x0000_s9227"/>
                </a:ext>
                <a:ext uri="{FF2B5EF4-FFF2-40B4-BE49-F238E27FC236}">
                  <a16:creationId xmlns:a16="http://schemas.microsoft.com/office/drawing/2014/main" id="{00000000-0008-0000-04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17</xdr:row>
          <xdr:rowOff>19050</xdr:rowOff>
        </xdr:from>
        <xdr:to>
          <xdr:col>7</xdr:col>
          <xdr:colOff>533400</xdr:colOff>
          <xdr:row>17</xdr:row>
          <xdr:rowOff>228600</xdr:rowOff>
        </xdr:to>
        <xdr:sp macro="" textlink="">
          <xdr:nvSpPr>
            <xdr:cNvPr id="9228" name="Check Box 14" hidden="1">
              <a:extLst>
                <a:ext uri="{63B3BB69-23CF-44E3-9099-C40C66FF867C}">
                  <a14:compatExt spid="_x0000_s9228"/>
                </a:ext>
                <a:ext uri="{FF2B5EF4-FFF2-40B4-BE49-F238E27FC236}">
                  <a16:creationId xmlns:a16="http://schemas.microsoft.com/office/drawing/2014/main" id="{00000000-0008-0000-04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18</xdr:row>
          <xdr:rowOff>19050</xdr:rowOff>
        </xdr:from>
        <xdr:to>
          <xdr:col>7</xdr:col>
          <xdr:colOff>533400</xdr:colOff>
          <xdr:row>18</xdr:row>
          <xdr:rowOff>228600</xdr:rowOff>
        </xdr:to>
        <xdr:sp macro="" textlink="">
          <xdr:nvSpPr>
            <xdr:cNvPr id="9229" name="Check Box 15" hidden="1">
              <a:extLst>
                <a:ext uri="{63B3BB69-23CF-44E3-9099-C40C66FF867C}">
                  <a14:compatExt spid="_x0000_s9229"/>
                </a:ext>
                <a:ext uri="{FF2B5EF4-FFF2-40B4-BE49-F238E27FC236}">
                  <a16:creationId xmlns:a16="http://schemas.microsoft.com/office/drawing/2014/main" id="{00000000-0008-0000-04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19</xdr:row>
          <xdr:rowOff>19050</xdr:rowOff>
        </xdr:from>
        <xdr:to>
          <xdr:col>7</xdr:col>
          <xdr:colOff>533400</xdr:colOff>
          <xdr:row>19</xdr:row>
          <xdr:rowOff>228600</xdr:rowOff>
        </xdr:to>
        <xdr:sp macro="" textlink="">
          <xdr:nvSpPr>
            <xdr:cNvPr id="9230" name="Check Box 16" hidden="1">
              <a:extLst>
                <a:ext uri="{63B3BB69-23CF-44E3-9099-C40C66FF867C}">
                  <a14:compatExt spid="_x0000_s9230"/>
                </a:ext>
                <a:ext uri="{FF2B5EF4-FFF2-40B4-BE49-F238E27FC236}">
                  <a16:creationId xmlns:a16="http://schemas.microsoft.com/office/drawing/2014/main" id="{00000000-0008-0000-04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20</xdr:row>
          <xdr:rowOff>19050</xdr:rowOff>
        </xdr:from>
        <xdr:to>
          <xdr:col>7</xdr:col>
          <xdr:colOff>533400</xdr:colOff>
          <xdr:row>20</xdr:row>
          <xdr:rowOff>228600</xdr:rowOff>
        </xdr:to>
        <xdr:sp macro="" textlink="">
          <xdr:nvSpPr>
            <xdr:cNvPr id="9231" name="Check Box 18" hidden="1">
              <a:extLst>
                <a:ext uri="{63B3BB69-23CF-44E3-9099-C40C66FF867C}">
                  <a14:compatExt spid="_x0000_s9231"/>
                </a:ext>
                <a:ext uri="{FF2B5EF4-FFF2-40B4-BE49-F238E27FC236}">
                  <a16:creationId xmlns:a16="http://schemas.microsoft.com/office/drawing/2014/main" id="{00000000-0008-0000-04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21</xdr:row>
          <xdr:rowOff>19050</xdr:rowOff>
        </xdr:from>
        <xdr:to>
          <xdr:col>7</xdr:col>
          <xdr:colOff>533400</xdr:colOff>
          <xdr:row>21</xdr:row>
          <xdr:rowOff>228600</xdr:rowOff>
        </xdr:to>
        <xdr:sp macro="" textlink="">
          <xdr:nvSpPr>
            <xdr:cNvPr id="9232" name="Check Box 19" hidden="1">
              <a:extLst>
                <a:ext uri="{63B3BB69-23CF-44E3-9099-C40C66FF867C}">
                  <a14:compatExt spid="_x0000_s9232"/>
                </a:ext>
                <a:ext uri="{FF2B5EF4-FFF2-40B4-BE49-F238E27FC236}">
                  <a16:creationId xmlns:a16="http://schemas.microsoft.com/office/drawing/2014/main" id="{00000000-0008-0000-04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25</xdr:row>
          <xdr:rowOff>19050</xdr:rowOff>
        </xdr:from>
        <xdr:to>
          <xdr:col>7</xdr:col>
          <xdr:colOff>533400</xdr:colOff>
          <xdr:row>25</xdr:row>
          <xdr:rowOff>228600</xdr:rowOff>
        </xdr:to>
        <xdr:sp macro="" textlink="">
          <xdr:nvSpPr>
            <xdr:cNvPr id="9233" name="Check Box 20" hidden="1">
              <a:extLst>
                <a:ext uri="{63B3BB69-23CF-44E3-9099-C40C66FF867C}">
                  <a14:compatExt spid="_x0000_s9233"/>
                </a:ext>
                <a:ext uri="{FF2B5EF4-FFF2-40B4-BE49-F238E27FC236}">
                  <a16:creationId xmlns:a16="http://schemas.microsoft.com/office/drawing/2014/main" id="{00000000-0008-0000-04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26</xdr:row>
          <xdr:rowOff>19050</xdr:rowOff>
        </xdr:from>
        <xdr:to>
          <xdr:col>7</xdr:col>
          <xdr:colOff>533400</xdr:colOff>
          <xdr:row>26</xdr:row>
          <xdr:rowOff>228600</xdr:rowOff>
        </xdr:to>
        <xdr:sp macro="" textlink="">
          <xdr:nvSpPr>
            <xdr:cNvPr id="9234" name="Check Box 21" hidden="1">
              <a:extLst>
                <a:ext uri="{63B3BB69-23CF-44E3-9099-C40C66FF867C}">
                  <a14:compatExt spid="_x0000_s9234"/>
                </a:ext>
                <a:ext uri="{FF2B5EF4-FFF2-40B4-BE49-F238E27FC236}">
                  <a16:creationId xmlns:a16="http://schemas.microsoft.com/office/drawing/2014/main" id="{00000000-0008-0000-04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27</xdr:row>
          <xdr:rowOff>19050</xdr:rowOff>
        </xdr:from>
        <xdr:to>
          <xdr:col>7</xdr:col>
          <xdr:colOff>533400</xdr:colOff>
          <xdr:row>27</xdr:row>
          <xdr:rowOff>228600</xdr:rowOff>
        </xdr:to>
        <xdr:sp macro="" textlink="">
          <xdr:nvSpPr>
            <xdr:cNvPr id="9235" name="Check Box 22" hidden="1">
              <a:extLst>
                <a:ext uri="{63B3BB69-23CF-44E3-9099-C40C66FF867C}">
                  <a14:compatExt spid="_x0000_s9235"/>
                </a:ext>
                <a:ext uri="{FF2B5EF4-FFF2-40B4-BE49-F238E27FC236}">
                  <a16:creationId xmlns:a16="http://schemas.microsoft.com/office/drawing/2014/main" id="{00000000-0008-0000-04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28</xdr:row>
          <xdr:rowOff>19050</xdr:rowOff>
        </xdr:from>
        <xdr:to>
          <xdr:col>7</xdr:col>
          <xdr:colOff>533400</xdr:colOff>
          <xdr:row>28</xdr:row>
          <xdr:rowOff>228600</xdr:rowOff>
        </xdr:to>
        <xdr:sp macro="" textlink="">
          <xdr:nvSpPr>
            <xdr:cNvPr id="9236" name="Check Box 23" hidden="1">
              <a:extLst>
                <a:ext uri="{63B3BB69-23CF-44E3-9099-C40C66FF867C}">
                  <a14:compatExt spid="_x0000_s9236"/>
                </a:ext>
                <a:ext uri="{FF2B5EF4-FFF2-40B4-BE49-F238E27FC236}">
                  <a16:creationId xmlns:a16="http://schemas.microsoft.com/office/drawing/2014/main" id="{00000000-0008-0000-04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0</xdr:row>
          <xdr:rowOff>28575</xdr:rowOff>
        </xdr:from>
        <xdr:to>
          <xdr:col>9</xdr:col>
          <xdr:colOff>647700</xdr:colOff>
          <xdr:row>1</xdr:row>
          <xdr:rowOff>0</xdr:rowOff>
        </xdr:to>
        <xdr:sp macro="" textlink="">
          <xdr:nvSpPr>
            <xdr:cNvPr id="9237" name="Check Box 27" hidden="1">
              <a:extLst>
                <a:ext uri="{63B3BB69-23CF-44E3-9099-C40C66FF867C}">
                  <a14:compatExt spid="_x0000_s9237"/>
                </a:ext>
                <a:ext uri="{FF2B5EF4-FFF2-40B4-BE49-F238E27FC236}">
                  <a16:creationId xmlns:a16="http://schemas.microsoft.com/office/drawing/2014/main" id="{00000000-0008-0000-04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257175</xdr:colOff>
          <xdr:row>4</xdr:row>
          <xdr:rowOff>447675</xdr:rowOff>
        </xdr:from>
        <xdr:to>
          <xdr:col>3</xdr:col>
          <xdr:colOff>666750</xdr:colOff>
          <xdr:row>4</xdr:row>
          <xdr:rowOff>685800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5</xdr:row>
          <xdr:rowOff>152400</xdr:rowOff>
        </xdr:from>
        <xdr:to>
          <xdr:col>3</xdr:col>
          <xdr:colOff>561975</xdr:colOff>
          <xdr:row>5</xdr:row>
          <xdr:rowOff>371475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228600</xdr:colOff>
          <xdr:row>7</xdr:row>
          <xdr:rowOff>19050</xdr:rowOff>
        </xdr:from>
        <xdr:to>
          <xdr:col>8</xdr:col>
          <xdr:colOff>533400</xdr:colOff>
          <xdr:row>7</xdr:row>
          <xdr:rowOff>228600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6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95250</xdr:colOff>
          <xdr:row>0</xdr:row>
          <xdr:rowOff>76200</xdr:rowOff>
        </xdr:from>
        <xdr:to>
          <xdr:col>3</xdr:col>
          <xdr:colOff>2390775</xdr:colOff>
          <xdr:row>0</xdr:row>
          <xdr:rowOff>400050</xdr:rowOff>
        </xdr:to>
        <xdr:sp macro="" textlink="">
          <xdr:nvSpPr>
            <xdr:cNvPr id="16386" name="CommandButton1" hidden="1">
              <a:extLst>
                <a:ext uri="{63B3BB69-23CF-44E3-9099-C40C66FF867C}">
                  <a14:compatExt spid="_x0000_s16386"/>
                </a:ext>
                <a:ext uri="{FF2B5EF4-FFF2-40B4-BE49-F238E27FC236}">
                  <a16:creationId xmlns:a16="http://schemas.microsoft.com/office/drawing/2014/main" id="{00000000-0008-0000-0700-000002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133350</xdr:colOff>
          <xdr:row>4</xdr:row>
          <xdr:rowOff>552450</xdr:rowOff>
        </xdr:from>
        <xdr:to>
          <xdr:col>11</xdr:col>
          <xdr:colOff>438150</xdr:colOff>
          <xdr:row>5</xdr:row>
          <xdr:rowOff>209550</xdr:rowOff>
        </xdr:to>
        <xdr:sp macro="" textlink="">
          <xdr:nvSpPr>
            <xdr:cNvPr id="6145" name="Check Box 2" hidden="1">
              <a:extLst>
                <a:ext uri="{63B3BB69-23CF-44E3-9099-C40C66FF867C}">
                  <a14:compatExt spid="_x0000_s6145"/>
                </a:ext>
                <a:ext uri="{FF2B5EF4-FFF2-40B4-BE49-F238E27FC236}">
                  <a16:creationId xmlns:a16="http://schemas.microsoft.com/office/drawing/2014/main" id="{00000000-0008-0000-08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109</xdr:row>
          <xdr:rowOff>19050</xdr:rowOff>
        </xdr:from>
        <xdr:to>
          <xdr:col>14</xdr:col>
          <xdr:colOff>561975</xdr:colOff>
          <xdr:row>109</xdr:row>
          <xdr:rowOff>219075</xdr:rowOff>
        </xdr:to>
        <xdr:sp macro="" textlink="">
          <xdr:nvSpPr>
            <xdr:cNvPr id="6146" name="Check Box 4" hidden="1">
              <a:extLst>
                <a:ext uri="{63B3BB69-23CF-44E3-9099-C40C66FF867C}">
                  <a14:compatExt spid="_x0000_s6146"/>
                </a:ext>
                <a:ext uri="{FF2B5EF4-FFF2-40B4-BE49-F238E27FC236}">
                  <a16:creationId xmlns:a16="http://schemas.microsoft.com/office/drawing/2014/main" id="{00000000-0008-0000-08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6</xdr:row>
          <xdr:rowOff>19050</xdr:rowOff>
        </xdr:from>
        <xdr:to>
          <xdr:col>11</xdr:col>
          <xdr:colOff>438150</xdr:colOff>
          <xdr:row>7</xdr:row>
          <xdr:rowOff>0</xdr:rowOff>
        </xdr:to>
        <xdr:sp macro="" textlink="">
          <xdr:nvSpPr>
            <xdr:cNvPr id="6147" name="Check Box 5" hidden="1">
              <a:extLst>
                <a:ext uri="{63B3BB69-23CF-44E3-9099-C40C66FF867C}">
                  <a14:compatExt spid="_x0000_s6147"/>
                </a:ext>
                <a:ext uri="{FF2B5EF4-FFF2-40B4-BE49-F238E27FC236}">
                  <a16:creationId xmlns:a16="http://schemas.microsoft.com/office/drawing/2014/main" id="{00000000-0008-0000-08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7</xdr:row>
          <xdr:rowOff>19050</xdr:rowOff>
        </xdr:from>
        <xdr:to>
          <xdr:col>11</xdr:col>
          <xdr:colOff>438150</xdr:colOff>
          <xdr:row>8</xdr:row>
          <xdr:rowOff>0</xdr:rowOff>
        </xdr:to>
        <xdr:sp macro="" textlink="">
          <xdr:nvSpPr>
            <xdr:cNvPr id="6148" name="Check Box 6" hidden="1">
              <a:extLst>
                <a:ext uri="{63B3BB69-23CF-44E3-9099-C40C66FF867C}">
                  <a14:compatExt spid="_x0000_s6148"/>
                </a:ext>
                <a:ext uri="{FF2B5EF4-FFF2-40B4-BE49-F238E27FC236}">
                  <a16:creationId xmlns:a16="http://schemas.microsoft.com/office/drawing/2014/main" id="{00000000-0008-0000-08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8</xdr:row>
          <xdr:rowOff>19050</xdr:rowOff>
        </xdr:from>
        <xdr:to>
          <xdr:col>11</xdr:col>
          <xdr:colOff>438150</xdr:colOff>
          <xdr:row>9</xdr:row>
          <xdr:rowOff>0</xdr:rowOff>
        </xdr:to>
        <xdr:sp macro="" textlink="">
          <xdr:nvSpPr>
            <xdr:cNvPr id="6149" name="Check Box 7" hidden="1">
              <a:extLst>
                <a:ext uri="{63B3BB69-23CF-44E3-9099-C40C66FF867C}">
                  <a14:compatExt spid="_x0000_s6149"/>
                </a:ext>
                <a:ext uri="{FF2B5EF4-FFF2-40B4-BE49-F238E27FC236}">
                  <a16:creationId xmlns:a16="http://schemas.microsoft.com/office/drawing/2014/main" id="{00000000-0008-0000-08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110</xdr:row>
          <xdr:rowOff>19050</xdr:rowOff>
        </xdr:from>
        <xdr:to>
          <xdr:col>14</xdr:col>
          <xdr:colOff>561975</xdr:colOff>
          <xdr:row>110</xdr:row>
          <xdr:rowOff>219075</xdr:rowOff>
        </xdr:to>
        <xdr:sp macro="" textlink="">
          <xdr:nvSpPr>
            <xdr:cNvPr id="6150" name="Check Box 19" hidden="1">
              <a:extLst>
                <a:ext uri="{63B3BB69-23CF-44E3-9099-C40C66FF867C}">
                  <a14:compatExt spid="_x0000_s6150"/>
                </a:ext>
                <a:ext uri="{FF2B5EF4-FFF2-40B4-BE49-F238E27FC236}">
                  <a16:creationId xmlns:a16="http://schemas.microsoft.com/office/drawing/2014/main" id="{00000000-0008-0000-08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111</xdr:row>
          <xdr:rowOff>19050</xdr:rowOff>
        </xdr:from>
        <xdr:to>
          <xdr:col>14</xdr:col>
          <xdr:colOff>561975</xdr:colOff>
          <xdr:row>111</xdr:row>
          <xdr:rowOff>219075</xdr:rowOff>
        </xdr:to>
        <xdr:sp macro="" textlink="">
          <xdr:nvSpPr>
            <xdr:cNvPr id="6151" name="Check Box 20" hidden="1">
              <a:extLst>
                <a:ext uri="{63B3BB69-23CF-44E3-9099-C40C66FF867C}">
                  <a14:compatExt spid="_x0000_s6151"/>
                </a:ext>
                <a:ext uri="{FF2B5EF4-FFF2-40B4-BE49-F238E27FC236}">
                  <a16:creationId xmlns:a16="http://schemas.microsoft.com/office/drawing/2014/main" id="{00000000-0008-0000-08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112</xdr:row>
          <xdr:rowOff>19050</xdr:rowOff>
        </xdr:from>
        <xdr:to>
          <xdr:col>14</xdr:col>
          <xdr:colOff>561975</xdr:colOff>
          <xdr:row>112</xdr:row>
          <xdr:rowOff>219075</xdr:rowOff>
        </xdr:to>
        <xdr:sp macro="" textlink="">
          <xdr:nvSpPr>
            <xdr:cNvPr id="6152" name="Check Box 21" hidden="1">
              <a:extLst>
                <a:ext uri="{63B3BB69-23CF-44E3-9099-C40C66FF867C}">
                  <a14:compatExt spid="_x0000_s6152"/>
                </a:ext>
                <a:ext uri="{FF2B5EF4-FFF2-40B4-BE49-F238E27FC236}">
                  <a16:creationId xmlns:a16="http://schemas.microsoft.com/office/drawing/2014/main" id="{00000000-0008-0000-08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113</xdr:row>
          <xdr:rowOff>19050</xdr:rowOff>
        </xdr:from>
        <xdr:to>
          <xdr:col>14</xdr:col>
          <xdr:colOff>561975</xdr:colOff>
          <xdr:row>113</xdr:row>
          <xdr:rowOff>219075</xdr:rowOff>
        </xdr:to>
        <xdr:sp macro="" textlink="">
          <xdr:nvSpPr>
            <xdr:cNvPr id="6153" name="Check Box 22" hidden="1">
              <a:extLst>
                <a:ext uri="{63B3BB69-23CF-44E3-9099-C40C66FF867C}">
                  <a14:compatExt spid="_x0000_s6153"/>
                </a:ext>
                <a:ext uri="{FF2B5EF4-FFF2-40B4-BE49-F238E27FC236}">
                  <a16:creationId xmlns:a16="http://schemas.microsoft.com/office/drawing/2014/main" id="{00000000-0008-0000-08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114</xdr:row>
          <xdr:rowOff>19050</xdr:rowOff>
        </xdr:from>
        <xdr:to>
          <xdr:col>14</xdr:col>
          <xdr:colOff>561975</xdr:colOff>
          <xdr:row>114</xdr:row>
          <xdr:rowOff>219075</xdr:rowOff>
        </xdr:to>
        <xdr:sp macro="" textlink="">
          <xdr:nvSpPr>
            <xdr:cNvPr id="6154" name="Check Box 23" hidden="1">
              <a:extLst>
                <a:ext uri="{63B3BB69-23CF-44E3-9099-C40C66FF867C}">
                  <a14:compatExt spid="_x0000_s6154"/>
                </a:ext>
                <a:ext uri="{FF2B5EF4-FFF2-40B4-BE49-F238E27FC236}">
                  <a16:creationId xmlns:a16="http://schemas.microsoft.com/office/drawing/2014/main" id="{00000000-0008-0000-08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115</xdr:row>
          <xdr:rowOff>19050</xdr:rowOff>
        </xdr:from>
        <xdr:to>
          <xdr:col>14</xdr:col>
          <xdr:colOff>561975</xdr:colOff>
          <xdr:row>115</xdr:row>
          <xdr:rowOff>219075</xdr:rowOff>
        </xdr:to>
        <xdr:sp macro="" textlink="">
          <xdr:nvSpPr>
            <xdr:cNvPr id="6155" name="Check Box 24" hidden="1">
              <a:extLst>
                <a:ext uri="{63B3BB69-23CF-44E3-9099-C40C66FF867C}">
                  <a14:compatExt spid="_x0000_s6155"/>
                </a:ext>
                <a:ext uri="{FF2B5EF4-FFF2-40B4-BE49-F238E27FC236}">
                  <a16:creationId xmlns:a16="http://schemas.microsoft.com/office/drawing/2014/main" id="{00000000-0008-0000-08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116</xdr:row>
          <xdr:rowOff>19050</xdr:rowOff>
        </xdr:from>
        <xdr:to>
          <xdr:col>14</xdr:col>
          <xdr:colOff>561975</xdr:colOff>
          <xdr:row>116</xdr:row>
          <xdr:rowOff>219075</xdr:rowOff>
        </xdr:to>
        <xdr:sp macro="" textlink="">
          <xdr:nvSpPr>
            <xdr:cNvPr id="6156" name="Check Box 25" hidden="1">
              <a:extLst>
                <a:ext uri="{63B3BB69-23CF-44E3-9099-C40C66FF867C}">
                  <a14:compatExt spid="_x0000_s6156"/>
                </a:ext>
                <a:ext uri="{FF2B5EF4-FFF2-40B4-BE49-F238E27FC236}">
                  <a16:creationId xmlns:a16="http://schemas.microsoft.com/office/drawing/2014/main" id="{00000000-0008-0000-08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117</xdr:row>
          <xdr:rowOff>19050</xdr:rowOff>
        </xdr:from>
        <xdr:to>
          <xdr:col>14</xdr:col>
          <xdr:colOff>561975</xdr:colOff>
          <xdr:row>117</xdr:row>
          <xdr:rowOff>219075</xdr:rowOff>
        </xdr:to>
        <xdr:sp macro="" textlink="">
          <xdr:nvSpPr>
            <xdr:cNvPr id="6157" name="Check Box 26" hidden="1">
              <a:extLst>
                <a:ext uri="{63B3BB69-23CF-44E3-9099-C40C66FF867C}">
                  <a14:compatExt spid="_x0000_s6157"/>
                </a:ext>
                <a:ext uri="{FF2B5EF4-FFF2-40B4-BE49-F238E27FC236}">
                  <a16:creationId xmlns:a16="http://schemas.microsoft.com/office/drawing/2014/main" id="{00000000-0008-0000-08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118</xdr:row>
          <xdr:rowOff>19050</xdr:rowOff>
        </xdr:from>
        <xdr:to>
          <xdr:col>14</xdr:col>
          <xdr:colOff>561975</xdr:colOff>
          <xdr:row>118</xdr:row>
          <xdr:rowOff>219075</xdr:rowOff>
        </xdr:to>
        <xdr:sp macro="" textlink="">
          <xdr:nvSpPr>
            <xdr:cNvPr id="6158" name="Check Box 27" hidden="1">
              <a:extLst>
                <a:ext uri="{63B3BB69-23CF-44E3-9099-C40C66FF867C}">
                  <a14:compatExt spid="_x0000_s6158"/>
                </a:ext>
                <a:ext uri="{FF2B5EF4-FFF2-40B4-BE49-F238E27FC236}">
                  <a16:creationId xmlns:a16="http://schemas.microsoft.com/office/drawing/2014/main" id="{00000000-0008-0000-08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120</xdr:row>
          <xdr:rowOff>19050</xdr:rowOff>
        </xdr:from>
        <xdr:to>
          <xdr:col>14</xdr:col>
          <xdr:colOff>561975</xdr:colOff>
          <xdr:row>120</xdr:row>
          <xdr:rowOff>219075</xdr:rowOff>
        </xdr:to>
        <xdr:sp macro="" textlink="">
          <xdr:nvSpPr>
            <xdr:cNvPr id="6159" name="Check Box 29" hidden="1">
              <a:extLst>
                <a:ext uri="{63B3BB69-23CF-44E3-9099-C40C66FF867C}">
                  <a14:compatExt spid="_x0000_s6159"/>
                </a:ext>
                <a:ext uri="{FF2B5EF4-FFF2-40B4-BE49-F238E27FC236}">
                  <a16:creationId xmlns:a16="http://schemas.microsoft.com/office/drawing/2014/main" id="{00000000-0008-0000-08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121</xdr:row>
          <xdr:rowOff>19050</xdr:rowOff>
        </xdr:from>
        <xdr:to>
          <xdr:col>14</xdr:col>
          <xdr:colOff>561975</xdr:colOff>
          <xdr:row>121</xdr:row>
          <xdr:rowOff>219075</xdr:rowOff>
        </xdr:to>
        <xdr:sp macro="" textlink="">
          <xdr:nvSpPr>
            <xdr:cNvPr id="6160" name="Check Box 30" hidden="1">
              <a:extLst>
                <a:ext uri="{63B3BB69-23CF-44E3-9099-C40C66FF867C}">
                  <a14:compatExt spid="_x0000_s6160"/>
                </a:ext>
                <a:ext uri="{FF2B5EF4-FFF2-40B4-BE49-F238E27FC236}">
                  <a16:creationId xmlns:a16="http://schemas.microsoft.com/office/drawing/2014/main" id="{00000000-0008-0000-08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122</xdr:row>
          <xdr:rowOff>19050</xdr:rowOff>
        </xdr:from>
        <xdr:to>
          <xdr:col>14</xdr:col>
          <xdr:colOff>561975</xdr:colOff>
          <xdr:row>122</xdr:row>
          <xdr:rowOff>219075</xdr:rowOff>
        </xdr:to>
        <xdr:sp macro="" textlink="">
          <xdr:nvSpPr>
            <xdr:cNvPr id="6161" name="Check Box 31" hidden="1">
              <a:extLst>
                <a:ext uri="{63B3BB69-23CF-44E3-9099-C40C66FF867C}">
                  <a14:compatExt spid="_x0000_s6161"/>
                </a:ext>
                <a:ext uri="{FF2B5EF4-FFF2-40B4-BE49-F238E27FC236}">
                  <a16:creationId xmlns:a16="http://schemas.microsoft.com/office/drawing/2014/main" id="{00000000-0008-0000-08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123</xdr:row>
          <xdr:rowOff>19050</xdr:rowOff>
        </xdr:from>
        <xdr:to>
          <xdr:col>14</xdr:col>
          <xdr:colOff>561975</xdr:colOff>
          <xdr:row>123</xdr:row>
          <xdr:rowOff>219075</xdr:rowOff>
        </xdr:to>
        <xdr:sp macro="" textlink="">
          <xdr:nvSpPr>
            <xdr:cNvPr id="6162" name="Check Box 32" hidden="1">
              <a:extLst>
                <a:ext uri="{63B3BB69-23CF-44E3-9099-C40C66FF867C}">
                  <a14:compatExt spid="_x0000_s6162"/>
                </a:ext>
                <a:ext uri="{FF2B5EF4-FFF2-40B4-BE49-F238E27FC236}">
                  <a16:creationId xmlns:a16="http://schemas.microsoft.com/office/drawing/2014/main" id="{00000000-0008-0000-08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124</xdr:row>
          <xdr:rowOff>19050</xdr:rowOff>
        </xdr:from>
        <xdr:to>
          <xdr:col>14</xdr:col>
          <xdr:colOff>561975</xdr:colOff>
          <xdr:row>124</xdr:row>
          <xdr:rowOff>219075</xdr:rowOff>
        </xdr:to>
        <xdr:sp macro="" textlink="">
          <xdr:nvSpPr>
            <xdr:cNvPr id="6163" name="Check Box 33" hidden="1">
              <a:extLst>
                <a:ext uri="{63B3BB69-23CF-44E3-9099-C40C66FF867C}">
                  <a14:compatExt spid="_x0000_s6163"/>
                </a:ext>
                <a:ext uri="{FF2B5EF4-FFF2-40B4-BE49-F238E27FC236}">
                  <a16:creationId xmlns:a16="http://schemas.microsoft.com/office/drawing/2014/main" id="{00000000-0008-0000-08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125</xdr:row>
          <xdr:rowOff>19050</xdr:rowOff>
        </xdr:from>
        <xdr:to>
          <xdr:col>14</xdr:col>
          <xdr:colOff>561975</xdr:colOff>
          <xdr:row>125</xdr:row>
          <xdr:rowOff>219075</xdr:rowOff>
        </xdr:to>
        <xdr:sp macro="" textlink="">
          <xdr:nvSpPr>
            <xdr:cNvPr id="6164" name="Check Box 34" hidden="1">
              <a:extLst>
                <a:ext uri="{63B3BB69-23CF-44E3-9099-C40C66FF867C}">
                  <a14:compatExt spid="_x0000_s6164"/>
                </a:ext>
                <a:ext uri="{FF2B5EF4-FFF2-40B4-BE49-F238E27FC236}">
                  <a16:creationId xmlns:a16="http://schemas.microsoft.com/office/drawing/2014/main" id="{00000000-0008-0000-08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126</xdr:row>
          <xdr:rowOff>19050</xdr:rowOff>
        </xdr:from>
        <xdr:to>
          <xdr:col>14</xdr:col>
          <xdr:colOff>561975</xdr:colOff>
          <xdr:row>126</xdr:row>
          <xdr:rowOff>219075</xdr:rowOff>
        </xdr:to>
        <xdr:sp macro="" textlink="">
          <xdr:nvSpPr>
            <xdr:cNvPr id="6165" name="Check Box 35" hidden="1">
              <a:extLst>
                <a:ext uri="{63B3BB69-23CF-44E3-9099-C40C66FF867C}">
                  <a14:compatExt spid="_x0000_s6165"/>
                </a:ext>
                <a:ext uri="{FF2B5EF4-FFF2-40B4-BE49-F238E27FC236}">
                  <a16:creationId xmlns:a16="http://schemas.microsoft.com/office/drawing/2014/main" id="{00000000-0008-0000-08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127</xdr:row>
          <xdr:rowOff>19050</xdr:rowOff>
        </xdr:from>
        <xdr:to>
          <xdr:col>14</xdr:col>
          <xdr:colOff>561975</xdr:colOff>
          <xdr:row>127</xdr:row>
          <xdr:rowOff>219075</xdr:rowOff>
        </xdr:to>
        <xdr:sp macro="" textlink="">
          <xdr:nvSpPr>
            <xdr:cNvPr id="6166" name="Check Box 36" hidden="1">
              <a:extLst>
                <a:ext uri="{63B3BB69-23CF-44E3-9099-C40C66FF867C}">
                  <a14:compatExt spid="_x0000_s6166"/>
                </a:ext>
                <a:ext uri="{FF2B5EF4-FFF2-40B4-BE49-F238E27FC236}">
                  <a16:creationId xmlns:a16="http://schemas.microsoft.com/office/drawing/2014/main" id="{00000000-0008-0000-08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128</xdr:row>
          <xdr:rowOff>19050</xdr:rowOff>
        </xdr:from>
        <xdr:to>
          <xdr:col>14</xdr:col>
          <xdr:colOff>561975</xdr:colOff>
          <xdr:row>128</xdr:row>
          <xdr:rowOff>219075</xdr:rowOff>
        </xdr:to>
        <xdr:sp macro="" textlink="">
          <xdr:nvSpPr>
            <xdr:cNvPr id="6167" name="Check Box 37" hidden="1">
              <a:extLst>
                <a:ext uri="{63B3BB69-23CF-44E3-9099-C40C66FF867C}">
                  <a14:compatExt spid="_x0000_s6167"/>
                </a:ext>
                <a:ext uri="{FF2B5EF4-FFF2-40B4-BE49-F238E27FC236}">
                  <a16:creationId xmlns:a16="http://schemas.microsoft.com/office/drawing/2014/main" id="{00000000-0008-0000-08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129</xdr:row>
          <xdr:rowOff>19050</xdr:rowOff>
        </xdr:from>
        <xdr:to>
          <xdr:col>14</xdr:col>
          <xdr:colOff>561975</xdr:colOff>
          <xdr:row>129</xdr:row>
          <xdr:rowOff>219075</xdr:rowOff>
        </xdr:to>
        <xdr:sp macro="" textlink="">
          <xdr:nvSpPr>
            <xdr:cNvPr id="6168" name="Check Box 38" hidden="1">
              <a:extLst>
                <a:ext uri="{63B3BB69-23CF-44E3-9099-C40C66FF867C}">
                  <a14:compatExt spid="_x0000_s6168"/>
                </a:ext>
                <a:ext uri="{FF2B5EF4-FFF2-40B4-BE49-F238E27FC236}">
                  <a16:creationId xmlns:a16="http://schemas.microsoft.com/office/drawing/2014/main" id="{00000000-0008-0000-08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130</xdr:row>
          <xdr:rowOff>19050</xdr:rowOff>
        </xdr:from>
        <xdr:to>
          <xdr:col>14</xdr:col>
          <xdr:colOff>561975</xdr:colOff>
          <xdr:row>130</xdr:row>
          <xdr:rowOff>219075</xdr:rowOff>
        </xdr:to>
        <xdr:sp macro="" textlink="">
          <xdr:nvSpPr>
            <xdr:cNvPr id="6169" name="Check Box 39" hidden="1">
              <a:extLst>
                <a:ext uri="{63B3BB69-23CF-44E3-9099-C40C66FF867C}">
                  <a14:compatExt spid="_x0000_s6169"/>
                </a:ext>
                <a:ext uri="{FF2B5EF4-FFF2-40B4-BE49-F238E27FC236}">
                  <a16:creationId xmlns:a16="http://schemas.microsoft.com/office/drawing/2014/main" id="{00000000-0008-0000-08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131</xdr:row>
          <xdr:rowOff>19050</xdr:rowOff>
        </xdr:from>
        <xdr:to>
          <xdr:col>14</xdr:col>
          <xdr:colOff>561975</xdr:colOff>
          <xdr:row>131</xdr:row>
          <xdr:rowOff>219075</xdr:rowOff>
        </xdr:to>
        <xdr:sp macro="" textlink="">
          <xdr:nvSpPr>
            <xdr:cNvPr id="6170" name="Check Box 40" hidden="1">
              <a:extLst>
                <a:ext uri="{63B3BB69-23CF-44E3-9099-C40C66FF867C}">
                  <a14:compatExt spid="_x0000_s6170"/>
                </a:ext>
                <a:ext uri="{FF2B5EF4-FFF2-40B4-BE49-F238E27FC236}">
                  <a16:creationId xmlns:a16="http://schemas.microsoft.com/office/drawing/2014/main" id="{00000000-0008-0000-08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132</xdr:row>
          <xdr:rowOff>19050</xdr:rowOff>
        </xdr:from>
        <xdr:to>
          <xdr:col>14</xdr:col>
          <xdr:colOff>561975</xdr:colOff>
          <xdr:row>132</xdr:row>
          <xdr:rowOff>219075</xdr:rowOff>
        </xdr:to>
        <xdr:sp macro="" textlink="">
          <xdr:nvSpPr>
            <xdr:cNvPr id="6171" name="Check Box 41" hidden="1">
              <a:extLst>
                <a:ext uri="{63B3BB69-23CF-44E3-9099-C40C66FF867C}">
                  <a14:compatExt spid="_x0000_s6171"/>
                </a:ext>
                <a:ext uri="{FF2B5EF4-FFF2-40B4-BE49-F238E27FC236}">
                  <a16:creationId xmlns:a16="http://schemas.microsoft.com/office/drawing/2014/main" id="{00000000-0008-0000-08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133</xdr:row>
          <xdr:rowOff>19050</xdr:rowOff>
        </xdr:from>
        <xdr:to>
          <xdr:col>14</xdr:col>
          <xdr:colOff>561975</xdr:colOff>
          <xdr:row>133</xdr:row>
          <xdr:rowOff>219075</xdr:rowOff>
        </xdr:to>
        <xdr:sp macro="" textlink="">
          <xdr:nvSpPr>
            <xdr:cNvPr id="6172" name="Check Box 42" hidden="1">
              <a:extLst>
                <a:ext uri="{63B3BB69-23CF-44E3-9099-C40C66FF867C}">
                  <a14:compatExt spid="_x0000_s6172"/>
                </a:ext>
                <a:ext uri="{FF2B5EF4-FFF2-40B4-BE49-F238E27FC236}">
                  <a16:creationId xmlns:a16="http://schemas.microsoft.com/office/drawing/2014/main" id="{00000000-0008-0000-08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134</xdr:row>
          <xdr:rowOff>19050</xdr:rowOff>
        </xdr:from>
        <xdr:to>
          <xdr:col>14</xdr:col>
          <xdr:colOff>561975</xdr:colOff>
          <xdr:row>134</xdr:row>
          <xdr:rowOff>219075</xdr:rowOff>
        </xdr:to>
        <xdr:sp macro="" textlink="">
          <xdr:nvSpPr>
            <xdr:cNvPr id="6173" name="Check Box 43" hidden="1">
              <a:extLst>
                <a:ext uri="{63B3BB69-23CF-44E3-9099-C40C66FF867C}">
                  <a14:compatExt spid="_x0000_s6173"/>
                </a:ext>
                <a:ext uri="{FF2B5EF4-FFF2-40B4-BE49-F238E27FC236}">
                  <a16:creationId xmlns:a16="http://schemas.microsoft.com/office/drawing/2014/main" id="{00000000-0008-0000-08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145</xdr:row>
          <xdr:rowOff>19050</xdr:rowOff>
        </xdr:from>
        <xdr:to>
          <xdr:col>14</xdr:col>
          <xdr:colOff>561975</xdr:colOff>
          <xdr:row>145</xdr:row>
          <xdr:rowOff>219075</xdr:rowOff>
        </xdr:to>
        <xdr:sp macro="" textlink="">
          <xdr:nvSpPr>
            <xdr:cNvPr id="6174" name="Check Box 44" hidden="1">
              <a:extLst>
                <a:ext uri="{63B3BB69-23CF-44E3-9099-C40C66FF867C}">
                  <a14:compatExt spid="_x0000_s6174"/>
                </a:ext>
                <a:ext uri="{FF2B5EF4-FFF2-40B4-BE49-F238E27FC236}">
                  <a16:creationId xmlns:a16="http://schemas.microsoft.com/office/drawing/2014/main" id="{00000000-0008-0000-08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109</xdr:row>
          <xdr:rowOff>0</xdr:rowOff>
        </xdr:from>
        <xdr:to>
          <xdr:col>11</xdr:col>
          <xdr:colOff>447675</xdr:colOff>
          <xdr:row>109</xdr:row>
          <xdr:rowOff>219075</xdr:rowOff>
        </xdr:to>
        <xdr:sp macro="" textlink="">
          <xdr:nvSpPr>
            <xdr:cNvPr id="6175" name="Check Box 46" hidden="1">
              <a:extLst>
                <a:ext uri="{63B3BB69-23CF-44E3-9099-C40C66FF867C}">
                  <a14:compatExt spid="_x0000_s6175"/>
                </a:ext>
                <a:ext uri="{FF2B5EF4-FFF2-40B4-BE49-F238E27FC236}">
                  <a16:creationId xmlns:a16="http://schemas.microsoft.com/office/drawing/2014/main" id="{00000000-0008-0000-0800-00001F18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109</xdr:row>
          <xdr:rowOff>19050</xdr:rowOff>
        </xdr:from>
        <xdr:to>
          <xdr:col>10</xdr:col>
          <xdr:colOff>419100</xdr:colOff>
          <xdr:row>109</xdr:row>
          <xdr:rowOff>219075</xdr:rowOff>
        </xdr:to>
        <xdr:sp macro="" textlink="">
          <xdr:nvSpPr>
            <xdr:cNvPr id="6176" name="Check Box 73" hidden="1">
              <a:extLst>
                <a:ext uri="{63B3BB69-23CF-44E3-9099-C40C66FF867C}">
                  <a14:compatExt spid="_x0000_s6176"/>
                </a:ext>
                <a:ext uri="{FF2B5EF4-FFF2-40B4-BE49-F238E27FC236}">
                  <a16:creationId xmlns:a16="http://schemas.microsoft.com/office/drawing/2014/main" id="{00000000-0008-0000-08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110</xdr:row>
          <xdr:rowOff>19050</xdr:rowOff>
        </xdr:from>
        <xdr:to>
          <xdr:col>10</xdr:col>
          <xdr:colOff>419100</xdr:colOff>
          <xdr:row>110</xdr:row>
          <xdr:rowOff>219075</xdr:rowOff>
        </xdr:to>
        <xdr:sp macro="" textlink="">
          <xdr:nvSpPr>
            <xdr:cNvPr id="6177" name="Check Box 74" hidden="1">
              <a:extLst>
                <a:ext uri="{63B3BB69-23CF-44E3-9099-C40C66FF867C}">
                  <a14:compatExt spid="_x0000_s6177"/>
                </a:ext>
                <a:ext uri="{FF2B5EF4-FFF2-40B4-BE49-F238E27FC236}">
                  <a16:creationId xmlns:a16="http://schemas.microsoft.com/office/drawing/2014/main" id="{00000000-0008-0000-08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111</xdr:row>
          <xdr:rowOff>19050</xdr:rowOff>
        </xdr:from>
        <xdr:to>
          <xdr:col>10</xdr:col>
          <xdr:colOff>419100</xdr:colOff>
          <xdr:row>111</xdr:row>
          <xdr:rowOff>219075</xdr:rowOff>
        </xdr:to>
        <xdr:sp macro="" textlink="">
          <xdr:nvSpPr>
            <xdr:cNvPr id="6178" name="Check Box 75" hidden="1">
              <a:extLst>
                <a:ext uri="{63B3BB69-23CF-44E3-9099-C40C66FF867C}">
                  <a14:compatExt spid="_x0000_s6178"/>
                </a:ext>
                <a:ext uri="{FF2B5EF4-FFF2-40B4-BE49-F238E27FC236}">
                  <a16:creationId xmlns:a16="http://schemas.microsoft.com/office/drawing/2014/main" id="{00000000-0008-0000-08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112</xdr:row>
          <xdr:rowOff>19050</xdr:rowOff>
        </xdr:from>
        <xdr:to>
          <xdr:col>10</xdr:col>
          <xdr:colOff>419100</xdr:colOff>
          <xdr:row>112</xdr:row>
          <xdr:rowOff>219075</xdr:rowOff>
        </xdr:to>
        <xdr:sp macro="" textlink="">
          <xdr:nvSpPr>
            <xdr:cNvPr id="6179" name="Check Box 76" hidden="1">
              <a:extLst>
                <a:ext uri="{63B3BB69-23CF-44E3-9099-C40C66FF867C}">
                  <a14:compatExt spid="_x0000_s6179"/>
                </a:ext>
                <a:ext uri="{FF2B5EF4-FFF2-40B4-BE49-F238E27FC236}">
                  <a16:creationId xmlns:a16="http://schemas.microsoft.com/office/drawing/2014/main" id="{00000000-0008-0000-08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113</xdr:row>
          <xdr:rowOff>19050</xdr:rowOff>
        </xdr:from>
        <xdr:to>
          <xdr:col>10</xdr:col>
          <xdr:colOff>419100</xdr:colOff>
          <xdr:row>113</xdr:row>
          <xdr:rowOff>219075</xdr:rowOff>
        </xdr:to>
        <xdr:sp macro="" textlink="">
          <xdr:nvSpPr>
            <xdr:cNvPr id="6180" name="Check Box 77" hidden="1">
              <a:extLst>
                <a:ext uri="{63B3BB69-23CF-44E3-9099-C40C66FF867C}">
                  <a14:compatExt spid="_x0000_s6180"/>
                </a:ext>
                <a:ext uri="{FF2B5EF4-FFF2-40B4-BE49-F238E27FC236}">
                  <a16:creationId xmlns:a16="http://schemas.microsoft.com/office/drawing/2014/main" id="{00000000-0008-0000-08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114</xdr:row>
          <xdr:rowOff>19050</xdr:rowOff>
        </xdr:from>
        <xdr:to>
          <xdr:col>10</xdr:col>
          <xdr:colOff>419100</xdr:colOff>
          <xdr:row>114</xdr:row>
          <xdr:rowOff>219075</xdr:rowOff>
        </xdr:to>
        <xdr:sp macro="" textlink="">
          <xdr:nvSpPr>
            <xdr:cNvPr id="6181" name="Check Box 78" hidden="1">
              <a:extLst>
                <a:ext uri="{63B3BB69-23CF-44E3-9099-C40C66FF867C}">
                  <a14:compatExt spid="_x0000_s6181"/>
                </a:ext>
                <a:ext uri="{FF2B5EF4-FFF2-40B4-BE49-F238E27FC236}">
                  <a16:creationId xmlns:a16="http://schemas.microsoft.com/office/drawing/2014/main" id="{00000000-0008-0000-08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115</xdr:row>
          <xdr:rowOff>19050</xdr:rowOff>
        </xdr:from>
        <xdr:to>
          <xdr:col>10</xdr:col>
          <xdr:colOff>419100</xdr:colOff>
          <xdr:row>115</xdr:row>
          <xdr:rowOff>219075</xdr:rowOff>
        </xdr:to>
        <xdr:sp macro="" textlink="">
          <xdr:nvSpPr>
            <xdr:cNvPr id="6182" name="Check Box 79" hidden="1">
              <a:extLst>
                <a:ext uri="{63B3BB69-23CF-44E3-9099-C40C66FF867C}">
                  <a14:compatExt spid="_x0000_s6182"/>
                </a:ext>
                <a:ext uri="{FF2B5EF4-FFF2-40B4-BE49-F238E27FC236}">
                  <a16:creationId xmlns:a16="http://schemas.microsoft.com/office/drawing/2014/main" id="{00000000-0008-0000-08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116</xdr:row>
          <xdr:rowOff>19050</xdr:rowOff>
        </xdr:from>
        <xdr:to>
          <xdr:col>10</xdr:col>
          <xdr:colOff>419100</xdr:colOff>
          <xdr:row>116</xdr:row>
          <xdr:rowOff>219075</xdr:rowOff>
        </xdr:to>
        <xdr:sp macro="" textlink="">
          <xdr:nvSpPr>
            <xdr:cNvPr id="6183" name="Check Box 80" hidden="1">
              <a:extLst>
                <a:ext uri="{63B3BB69-23CF-44E3-9099-C40C66FF867C}">
                  <a14:compatExt spid="_x0000_s6183"/>
                </a:ext>
                <a:ext uri="{FF2B5EF4-FFF2-40B4-BE49-F238E27FC236}">
                  <a16:creationId xmlns:a16="http://schemas.microsoft.com/office/drawing/2014/main" id="{00000000-0008-0000-08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117</xdr:row>
          <xdr:rowOff>19050</xdr:rowOff>
        </xdr:from>
        <xdr:to>
          <xdr:col>10</xdr:col>
          <xdr:colOff>419100</xdr:colOff>
          <xdr:row>117</xdr:row>
          <xdr:rowOff>219075</xdr:rowOff>
        </xdr:to>
        <xdr:sp macro="" textlink="">
          <xdr:nvSpPr>
            <xdr:cNvPr id="6184" name="Check Box 81" hidden="1">
              <a:extLst>
                <a:ext uri="{63B3BB69-23CF-44E3-9099-C40C66FF867C}">
                  <a14:compatExt spid="_x0000_s6184"/>
                </a:ext>
                <a:ext uri="{FF2B5EF4-FFF2-40B4-BE49-F238E27FC236}">
                  <a16:creationId xmlns:a16="http://schemas.microsoft.com/office/drawing/2014/main" id="{00000000-0008-0000-08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118</xdr:row>
          <xdr:rowOff>19050</xdr:rowOff>
        </xdr:from>
        <xdr:to>
          <xdr:col>10</xdr:col>
          <xdr:colOff>419100</xdr:colOff>
          <xdr:row>118</xdr:row>
          <xdr:rowOff>219075</xdr:rowOff>
        </xdr:to>
        <xdr:sp macro="" textlink="">
          <xdr:nvSpPr>
            <xdr:cNvPr id="6185" name="Check Box 82" hidden="1">
              <a:extLst>
                <a:ext uri="{63B3BB69-23CF-44E3-9099-C40C66FF867C}">
                  <a14:compatExt spid="_x0000_s6185"/>
                </a:ext>
                <a:ext uri="{FF2B5EF4-FFF2-40B4-BE49-F238E27FC236}">
                  <a16:creationId xmlns:a16="http://schemas.microsoft.com/office/drawing/2014/main" id="{00000000-0008-0000-08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119</xdr:row>
          <xdr:rowOff>19050</xdr:rowOff>
        </xdr:from>
        <xdr:to>
          <xdr:col>10</xdr:col>
          <xdr:colOff>419100</xdr:colOff>
          <xdr:row>119</xdr:row>
          <xdr:rowOff>219075</xdr:rowOff>
        </xdr:to>
        <xdr:sp macro="" textlink="">
          <xdr:nvSpPr>
            <xdr:cNvPr id="6186" name="Check Box 83" hidden="1">
              <a:extLst>
                <a:ext uri="{63B3BB69-23CF-44E3-9099-C40C66FF867C}">
                  <a14:compatExt spid="_x0000_s6186"/>
                </a:ext>
                <a:ext uri="{FF2B5EF4-FFF2-40B4-BE49-F238E27FC236}">
                  <a16:creationId xmlns:a16="http://schemas.microsoft.com/office/drawing/2014/main" id="{00000000-0008-0000-08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120</xdr:row>
          <xdr:rowOff>19050</xdr:rowOff>
        </xdr:from>
        <xdr:to>
          <xdr:col>10</xdr:col>
          <xdr:colOff>419100</xdr:colOff>
          <xdr:row>120</xdr:row>
          <xdr:rowOff>219075</xdr:rowOff>
        </xdr:to>
        <xdr:sp macro="" textlink="">
          <xdr:nvSpPr>
            <xdr:cNvPr id="6187" name="Check Box 84" hidden="1">
              <a:extLst>
                <a:ext uri="{63B3BB69-23CF-44E3-9099-C40C66FF867C}">
                  <a14:compatExt spid="_x0000_s6187"/>
                </a:ext>
                <a:ext uri="{FF2B5EF4-FFF2-40B4-BE49-F238E27FC236}">
                  <a16:creationId xmlns:a16="http://schemas.microsoft.com/office/drawing/2014/main" id="{00000000-0008-0000-08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121</xdr:row>
          <xdr:rowOff>19050</xdr:rowOff>
        </xdr:from>
        <xdr:to>
          <xdr:col>10</xdr:col>
          <xdr:colOff>419100</xdr:colOff>
          <xdr:row>121</xdr:row>
          <xdr:rowOff>219075</xdr:rowOff>
        </xdr:to>
        <xdr:sp macro="" textlink="">
          <xdr:nvSpPr>
            <xdr:cNvPr id="6188" name="Check Box 85" hidden="1">
              <a:extLst>
                <a:ext uri="{63B3BB69-23CF-44E3-9099-C40C66FF867C}">
                  <a14:compatExt spid="_x0000_s6188"/>
                </a:ext>
                <a:ext uri="{FF2B5EF4-FFF2-40B4-BE49-F238E27FC236}">
                  <a16:creationId xmlns:a16="http://schemas.microsoft.com/office/drawing/2014/main" id="{00000000-0008-0000-08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122</xdr:row>
          <xdr:rowOff>19050</xdr:rowOff>
        </xdr:from>
        <xdr:to>
          <xdr:col>10</xdr:col>
          <xdr:colOff>419100</xdr:colOff>
          <xdr:row>122</xdr:row>
          <xdr:rowOff>219075</xdr:rowOff>
        </xdr:to>
        <xdr:sp macro="" textlink="">
          <xdr:nvSpPr>
            <xdr:cNvPr id="6189" name="Check Box 86" hidden="1">
              <a:extLst>
                <a:ext uri="{63B3BB69-23CF-44E3-9099-C40C66FF867C}">
                  <a14:compatExt spid="_x0000_s6189"/>
                </a:ext>
                <a:ext uri="{FF2B5EF4-FFF2-40B4-BE49-F238E27FC236}">
                  <a16:creationId xmlns:a16="http://schemas.microsoft.com/office/drawing/2014/main" id="{00000000-0008-0000-08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123</xdr:row>
          <xdr:rowOff>19050</xdr:rowOff>
        </xdr:from>
        <xdr:to>
          <xdr:col>10</xdr:col>
          <xdr:colOff>419100</xdr:colOff>
          <xdr:row>123</xdr:row>
          <xdr:rowOff>219075</xdr:rowOff>
        </xdr:to>
        <xdr:sp macro="" textlink="">
          <xdr:nvSpPr>
            <xdr:cNvPr id="6190" name="Check Box 87" hidden="1">
              <a:extLst>
                <a:ext uri="{63B3BB69-23CF-44E3-9099-C40C66FF867C}">
                  <a14:compatExt spid="_x0000_s6190"/>
                </a:ext>
                <a:ext uri="{FF2B5EF4-FFF2-40B4-BE49-F238E27FC236}">
                  <a16:creationId xmlns:a16="http://schemas.microsoft.com/office/drawing/2014/main" id="{00000000-0008-0000-08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124</xdr:row>
          <xdr:rowOff>0</xdr:rowOff>
        </xdr:from>
        <xdr:to>
          <xdr:col>10</xdr:col>
          <xdr:colOff>419100</xdr:colOff>
          <xdr:row>124</xdr:row>
          <xdr:rowOff>209550</xdr:rowOff>
        </xdr:to>
        <xdr:sp macro="" textlink="">
          <xdr:nvSpPr>
            <xdr:cNvPr id="6191" name="Check Box 88" hidden="1">
              <a:extLst>
                <a:ext uri="{63B3BB69-23CF-44E3-9099-C40C66FF867C}">
                  <a14:compatExt spid="_x0000_s6191"/>
                </a:ext>
                <a:ext uri="{FF2B5EF4-FFF2-40B4-BE49-F238E27FC236}">
                  <a16:creationId xmlns:a16="http://schemas.microsoft.com/office/drawing/2014/main" id="{00000000-0008-0000-08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125</xdr:row>
          <xdr:rowOff>19050</xdr:rowOff>
        </xdr:from>
        <xdr:to>
          <xdr:col>10</xdr:col>
          <xdr:colOff>419100</xdr:colOff>
          <xdr:row>125</xdr:row>
          <xdr:rowOff>219075</xdr:rowOff>
        </xdr:to>
        <xdr:sp macro="" textlink="">
          <xdr:nvSpPr>
            <xdr:cNvPr id="6192" name="Check Box 89" hidden="1">
              <a:extLst>
                <a:ext uri="{63B3BB69-23CF-44E3-9099-C40C66FF867C}">
                  <a14:compatExt spid="_x0000_s6192"/>
                </a:ext>
                <a:ext uri="{FF2B5EF4-FFF2-40B4-BE49-F238E27FC236}">
                  <a16:creationId xmlns:a16="http://schemas.microsoft.com/office/drawing/2014/main" id="{00000000-0008-0000-08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126</xdr:row>
          <xdr:rowOff>19050</xdr:rowOff>
        </xdr:from>
        <xdr:to>
          <xdr:col>10</xdr:col>
          <xdr:colOff>419100</xdr:colOff>
          <xdr:row>126</xdr:row>
          <xdr:rowOff>219075</xdr:rowOff>
        </xdr:to>
        <xdr:sp macro="" textlink="">
          <xdr:nvSpPr>
            <xdr:cNvPr id="6193" name="Check Box 90" hidden="1">
              <a:extLst>
                <a:ext uri="{63B3BB69-23CF-44E3-9099-C40C66FF867C}">
                  <a14:compatExt spid="_x0000_s6193"/>
                </a:ext>
                <a:ext uri="{FF2B5EF4-FFF2-40B4-BE49-F238E27FC236}">
                  <a16:creationId xmlns:a16="http://schemas.microsoft.com/office/drawing/2014/main" id="{00000000-0008-0000-08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127</xdr:row>
          <xdr:rowOff>19050</xdr:rowOff>
        </xdr:from>
        <xdr:to>
          <xdr:col>10</xdr:col>
          <xdr:colOff>419100</xdr:colOff>
          <xdr:row>127</xdr:row>
          <xdr:rowOff>219075</xdr:rowOff>
        </xdr:to>
        <xdr:sp macro="" textlink="">
          <xdr:nvSpPr>
            <xdr:cNvPr id="6194" name="Check Box 91" hidden="1">
              <a:extLst>
                <a:ext uri="{63B3BB69-23CF-44E3-9099-C40C66FF867C}">
                  <a14:compatExt spid="_x0000_s6194"/>
                </a:ext>
                <a:ext uri="{FF2B5EF4-FFF2-40B4-BE49-F238E27FC236}">
                  <a16:creationId xmlns:a16="http://schemas.microsoft.com/office/drawing/2014/main" id="{00000000-0008-0000-08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128</xdr:row>
          <xdr:rowOff>19050</xdr:rowOff>
        </xdr:from>
        <xdr:to>
          <xdr:col>10</xdr:col>
          <xdr:colOff>419100</xdr:colOff>
          <xdr:row>128</xdr:row>
          <xdr:rowOff>219075</xdr:rowOff>
        </xdr:to>
        <xdr:sp macro="" textlink="">
          <xdr:nvSpPr>
            <xdr:cNvPr id="6195" name="Check Box 92" hidden="1">
              <a:extLst>
                <a:ext uri="{63B3BB69-23CF-44E3-9099-C40C66FF867C}">
                  <a14:compatExt spid="_x0000_s6195"/>
                </a:ext>
                <a:ext uri="{FF2B5EF4-FFF2-40B4-BE49-F238E27FC236}">
                  <a16:creationId xmlns:a16="http://schemas.microsoft.com/office/drawing/2014/main" id="{00000000-0008-0000-08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129</xdr:row>
          <xdr:rowOff>19050</xdr:rowOff>
        </xdr:from>
        <xdr:to>
          <xdr:col>10</xdr:col>
          <xdr:colOff>419100</xdr:colOff>
          <xdr:row>129</xdr:row>
          <xdr:rowOff>219075</xdr:rowOff>
        </xdr:to>
        <xdr:sp macro="" textlink="">
          <xdr:nvSpPr>
            <xdr:cNvPr id="6196" name="Check Box 93" hidden="1">
              <a:extLst>
                <a:ext uri="{63B3BB69-23CF-44E3-9099-C40C66FF867C}">
                  <a14:compatExt spid="_x0000_s6196"/>
                </a:ext>
                <a:ext uri="{FF2B5EF4-FFF2-40B4-BE49-F238E27FC236}">
                  <a16:creationId xmlns:a16="http://schemas.microsoft.com/office/drawing/2014/main" id="{00000000-0008-0000-08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130</xdr:row>
          <xdr:rowOff>19050</xdr:rowOff>
        </xdr:from>
        <xdr:to>
          <xdr:col>10</xdr:col>
          <xdr:colOff>419100</xdr:colOff>
          <xdr:row>130</xdr:row>
          <xdr:rowOff>219075</xdr:rowOff>
        </xdr:to>
        <xdr:sp macro="" textlink="">
          <xdr:nvSpPr>
            <xdr:cNvPr id="6197" name="Check Box 94" hidden="1">
              <a:extLst>
                <a:ext uri="{63B3BB69-23CF-44E3-9099-C40C66FF867C}">
                  <a14:compatExt spid="_x0000_s6197"/>
                </a:ext>
                <a:ext uri="{FF2B5EF4-FFF2-40B4-BE49-F238E27FC236}">
                  <a16:creationId xmlns:a16="http://schemas.microsoft.com/office/drawing/2014/main" id="{00000000-0008-0000-08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131</xdr:row>
          <xdr:rowOff>19050</xdr:rowOff>
        </xdr:from>
        <xdr:to>
          <xdr:col>10</xdr:col>
          <xdr:colOff>419100</xdr:colOff>
          <xdr:row>131</xdr:row>
          <xdr:rowOff>219075</xdr:rowOff>
        </xdr:to>
        <xdr:sp macro="" textlink="">
          <xdr:nvSpPr>
            <xdr:cNvPr id="6198" name="Check Box 95" hidden="1">
              <a:extLst>
                <a:ext uri="{63B3BB69-23CF-44E3-9099-C40C66FF867C}">
                  <a14:compatExt spid="_x0000_s6198"/>
                </a:ext>
                <a:ext uri="{FF2B5EF4-FFF2-40B4-BE49-F238E27FC236}">
                  <a16:creationId xmlns:a16="http://schemas.microsoft.com/office/drawing/2014/main" id="{00000000-0008-0000-08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132</xdr:row>
          <xdr:rowOff>19050</xdr:rowOff>
        </xdr:from>
        <xdr:to>
          <xdr:col>10</xdr:col>
          <xdr:colOff>419100</xdr:colOff>
          <xdr:row>132</xdr:row>
          <xdr:rowOff>219075</xdr:rowOff>
        </xdr:to>
        <xdr:sp macro="" textlink="">
          <xdr:nvSpPr>
            <xdr:cNvPr id="6199" name="Check Box 96" hidden="1">
              <a:extLst>
                <a:ext uri="{63B3BB69-23CF-44E3-9099-C40C66FF867C}">
                  <a14:compatExt spid="_x0000_s6199"/>
                </a:ext>
                <a:ext uri="{FF2B5EF4-FFF2-40B4-BE49-F238E27FC236}">
                  <a16:creationId xmlns:a16="http://schemas.microsoft.com/office/drawing/2014/main" id="{00000000-0008-0000-08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133</xdr:row>
          <xdr:rowOff>19050</xdr:rowOff>
        </xdr:from>
        <xdr:to>
          <xdr:col>10</xdr:col>
          <xdr:colOff>419100</xdr:colOff>
          <xdr:row>133</xdr:row>
          <xdr:rowOff>219075</xdr:rowOff>
        </xdr:to>
        <xdr:sp macro="" textlink="">
          <xdr:nvSpPr>
            <xdr:cNvPr id="6200" name="Check Box 97" hidden="1">
              <a:extLst>
                <a:ext uri="{63B3BB69-23CF-44E3-9099-C40C66FF867C}">
                  <a14:compatExt spid="_x0000_s6200"/>
                </a:ext>
                <a:ext uri="{FF2B5EF4-FFF2-40B4-BE49-F238E27FC236}">
                  <a16:creationId xmlns:a16="http://schemas.microsoft.com/office/drawing/2014/main" id="{00000000-0008-0000-08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134</xdr:row>
          <xdr:rowOff>19050</xdr:rowOff>
        </xdr:from>
        <xdr:to>
          <xdr:col>10</xdr:col>
          <xdr:colOff>419100</xdr:colOff>
          <xdr:row>134</xdr:row>
          <xdr:rowOff>219075</xdr:rowOff>
        </xdr:to>
        <xdr:sp macro="" textlink="">
          <xdr:nvSpPr>
            <xdr:cNvPr id="6201" name="Check Box 98" hidden="1">
              <a:extLst>
                <a:ext uri="{63B3BB69-23CF-44E3-9099-C40C66FF867C}">
                  <a14:compatExt spid="_x0000_s6201"/>
                </a:ext>
                <a:ext uri="{FF2B5EF4-FFF2-40B4-BE49-F238E27FC236}">
                  <a16:creationId xmlns:a16="http://schemas.microsoft.com/office/drawing/2014/main" id="{00000000-0008-0000-08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145</xdr:row>
          <xdr:rowOff>19050</xdr:rowOff>
        </xdr:from>
        <xdr:to>
          <xdr:col>10</xdr:col>
          <xdr:colOff>438150</xdr:colOff>
          <xdr:row>145</xdr:row>
          <xdr:rowOff>228600</xdr:rowOff>
        </xdr:to>
        <xdr:sp macro="" textlink="">
          <xdr:nvSpPr>
            <xdr:cNvPr id="6202" name="Check Box 99" hidden="1">
              <a:extLst>
                <a:ext uri="{63B3BB69-23CF-44E3-9099-C40C66FF867C}">
                  <a14:compatExt spid="_x0000_s6202"/>
                </a:ext>
                <a:ext uri="{FF2B5EF4-FFF2-40B4-BE49-F238E27FC236}">
                  <a16:creationId xmlns:a16="http://schemas.microsoft.com/office/drawing/2014/main" id="{00000000-0008-0000-08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135</xdr:row>
          <xdr:rowOff>19050</xdr:rowOff>
        </xdr:from>
        <xdr:to>
          <xdr:col>14</xdr:col>
          <xdr:colOff>561975</xdr:colOff>
          <xdr:row>135</xdr:row>
          <xdr:rowOff>219075</xdr:rowOff>
        </xdr:to>
        <xdr:sp macro="" textlink="">
          <xdr:nvSpPr>
            <xdr:cNvPr id="6203" name="Check Box 100" hidden="1">
              <a:extLst>
                <a:ext uri="{63B3BB69-23CF-44E3-9099-C40C66FF867C}">
                  <a14:compatExt spid="_x0000_s6203"/>
                </a:ext>
                <a:ext uri="{FF2B5EF4-FFF2-40B4-BE49-F238E27FC236}">
                  <a16:creationId xmlns:a16="http://schemas.microsoft.com/office/drawing/2014/main" id="{00000000-0008-0000-08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135</xdr:row>
          <xdr:rowOff>19050</xdr:rowOff>
        </xdr:from>
        <xdr:to>
          <xdr:col>10</xdr:col>
          <xdr:colOff>419100</xdr:colOff>
          <xdr:row>135</xdr:row>
          <xdr:rowOff>219075</xdr:rowOff>
        </xdr:to>
        <xdr:sp macro="" textlink="">
          <xdr:nvSpPr>
            <xdr:cNvPr id="6204" name="Check Box 102" hidden="1">
              <a:extLst>
                <a:ext uri="{63B3BB69-23CF-44E3-9099-C40C66FF867C}">
                  <a14:compatExt spid="_x0000_s6204"/>
                </a:ext>
                <a:ext uri="{FF2B5EF4-FFF2-40B4-BE49-F238E27FC236}">
                  <a16:creationId xmlns:a16="http://schemas.microsoft.com/office/drawing/2014/main" id="{00000000-0008-0000-08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136</xdr:row>
          <xdr:rowOff>19050</xdr:rowOff>
        </xdr:from>
        <xdr:to>
          <xdr:col>14</xdr:col>
          <xdr:colOff>561975</xdr:colOff>
          <xdr:row>136</xdr:row>
          <xdr:rowOff>219075</xdr:rowOff>
        </xdr:to>
        <xdr:sp macro="" textlink="">
          <xdr:nvSpPr>
            <xdr:cNvPr id="6205" name="Check Box 103" hidden="1">
              <a:extLst>
                <a:ext uri="{63B3BB69-23CF-44E3-9099-C40C66FF867C}">
                  <a14:compatExt spid="_x0000_s6205"/>
                </a:ext>
                <a:ext uri="{FF2B5EF4-FFF2-40B4-BE49-F238E27FC236}">
                  <a16:creationId xmlns:a16="http://schemas.microsoft.com/office/drawing/2014/main" id="{00000000-0008-0000-08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136</xdr:row>
          <xdr:rowOff>19050</xdr:rowOff>
        </xdr:from>
        <xdr:to>
          <xdr:col>10</xdr:col>
          <xdr:colOff>419100</xdr:colOff>
          <xdr:row>136</xdr:row>
          <xdr:rowOff>219075</xdr:rowOff>
        </xdr:to>
        <xdr:sp macro="" textlink="">
          <xdr:nvSpPr>
            <xdr:cNvPr id="6206" name="Check Box 105" hidden="1">
              <a:extLst>
                <a:ext uri="{63B3BB69-23CF-44E3-9099-C40C66FF867C}">
                  <a14:compatExt spid="_x0000_s6206"/>
                </a:ext>
                <a:ext uri="{FF2B5EF4-FFF2-40B4-BE49-F238E27FC236}">
                  <a16:creationId xmlns:a16="http://schemas.microsoft.com/office/drawing/2014/main" id="{00000000-0008-0000-08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137</xdr:row>
          <xdr:rowOff>19050</xdr:rowOff>
        </xdr:from>
        <xdr:to>
          <xdr:col>14</xdr:col>
          <xdr:colOff>561975</xdr:colOff>
          <xdr:row>137</xdr:row>
          <xdr:rowOff>219075</xdr:rowOff>
        </xdr:to>
        <xdr:sp macro="" textlink="">
          <xdr:nvSpPr>
            <xdr:cNvPr id="6207" name="Check Box 106" hidden="1">
              <a:extLst>
                <a:ext uri="{63B3BB69-23CF-44E3-9099-C40C66FF867C}">
                  <a14:compatExt spid="_x0000_s6207"/>
                </a:ext>
                <a:ext uri="{FF2B5EF4-FFF2-40B4-BE49-F238E27FC236}">
                  <a16:creationId xmlns:a16="http://schemas.microsoft.com/office/drawing/2014/main" id="{00000000-0008-0000-08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137</xdr:row>
          <xdr:rowOff>19050</xdr:rowOff>
        </xdr:from>
        <xdr:to>
          <xdr:col>10</xdr:col>
          <xdr:colOff>419100</xdr:colOff>
          <xdr:row>137</xdr:row>
          <xdr:rowOff>219075</xdr:rowOff>
        </xdr:to>
        <xdr:sp macro="" textlink="">
          <xdr:nvSpPr>
            <xdr:cNvPr id="6208" name="Check Box 108" hidden="1">
              <a:extLst>
                <a:ext uri="{63B3BB69-23CF-44E3-9099-C40C66FF867C}">
                  <a14:compatExt spid="_x0000_s6208"/>
                </a:ext>
                <a:ext uri="{FF2B5EF4-FFF2-40B4-BE49-F238E27FC236}">
                  <a16:creationId xmlns:a16="http://schemas.microsoft.com/office/drawing/2014/main" id="{00000000-0008-0000-08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138</xdr:row>
          <xdr:rowOff>19050</xdr:rowOff>
        </xdr:from>
        <xdr:to>
          <xdr:col>14</xdr:col>
          <xdr:colOff>561975</xdr:colOff>
          <xdr:row>138</xdr:row>
          <xdr:rowOff>219075</xdr:rowOff>
        </xdr:to>
        <xdr:sp macro="" textlink="">
          <xdr:nvSpPr>
            <xdr:cNvPr id="6209" name="Check Box 109" hidden="1">
              <a:extLst>
                <a:ext uri="{63B3BB69-23CF-44E3-9099-C40C66FF867C}">
                  <a14:compatExt spid="_x0000_s6209"/>
                </a:ext>
                <a:ext uri="{FF2B5EF4-FFF2-40B4-BE49-F238E27FC236}">
                  <a16:creationId xmlns:a16="http://schemas.microsoft.com/office/drawing/2014/main" id="{00000000-0008-0000-08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138</xdr:row>
          <xdr:rowOff>19050</xdr:rowOff>
        </xdr:from>
        <xdr:to>
          <xdr:col>10</xdr:col>
          <xdr:colOff>419100</xdr:colOff>
          <xdr:row>138</xdr:row>
          <xdr:rowOff>219075</xdr:rowOff>
        </xdr:to>
        <xdr:sp macro="" textlink="">
          <xdr:nvSpPr>
            <xdr:cNvPr id="6210" name="Check Box 111" hidden="1">
              <a:extLst>
                <a:ext uri="{63B3BB69-23CF-44E3-9099-C40C66FF867C}">
                  <a14:compatExt spid="_x0000_s6210"/>
                </a:ext>
                <a:ext uri="{FF2B5EF4-FFF2-40B4-BE49-F238E27FC236}">
                  <a16:creationId xmlns:a16="http://schemas.microsoft.com/office/drawing/2014/main" id="{00000000-0008-0000-08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139</xdr:row>
          <xdr:rowOff>19050</xdr:rowOff>
        </xdr:from>
        <xdr:to>
          <xdr:col>14</xdr:col>
          <xdr:colOff>561975</xdr:colOff>
          <xdr:row>139</xdr:row>
          <xdr:rowOff>219075</xdr:rowOff>
        </xdr:to>
        <xdr:sp macro="" textlink="">
          <xdr:nvSpPr>
            <xdr:cNvPr id="6211" name="Check Box 112" hidden="1">
              <a:extLst>
                <a:ext uri="{63B3BB69-23CF-44E3-9099-C40C66FF867C}">
                  <a14:compatExt spid="_x0000_s6211"/>
                </a:ext>
                <a:ext uri="{FF2B5EF4-FFF2-40B4-BE49-F238E27FC236}">
                  <a16:creationId xmlns:a16="http://schemas.microsoft.com/office/drawing/2014/main" id="{00000000-0008-0000-08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139</xdr:row>
          <xdr:rowOff>19050</xdr:rowOff>
        </xdr:from>
        <xdr:to>
          <xdr:col>10</xdr:col>
          <xdr:colOff>419100</xdr:colOff>
          <xdr:row>139</xdr:row>
          <xdr:rowOff>219075</xdr:rowOff>
        </xdr:to>
        <xdr:sp macro="" textlink="">
          <xdr:nvSpPr>
            <xdr:cNvPr id="6212" name="Check Box 114" hidden="1">
              <a:extLst>
                <a:ext uri="{63B3BB69-23CF-44E3-9099-C40C66FF867C}">
                  <a14:compatExt spid="_x0000_s6212"/>
                </a:ext>
                <a:ext uri="{FF2B5EF4-FFF2-40B4-BE49-F238E27FC236}">
                  <a16:creationId xmlns:a16="http://schemas.microsoft.com/office/drawing/2014/main" id="{00000000-0008-0000-08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140</xdr:row>
          <xdr:rowOff>19050</xdr:rowOff>
        </xdr:from>
        <xdr:to>
          <xdr:col>14</xdr:col>
          <xdr:colOff>561975</xdr:colOff>
          <xdr:row>140</xdr:row>
          <xdr:rowOff>219075</xdr:rowOff>
        </xdr:to>
        <xdr:sp macro="" textlink="">
          <xdr:nvSpPr>
            <xdr:cNvPr id="6213" name="Check Box 115" hidden="1">
              <a:extLst>
                <a:ext uri="{63B3BB69-23CF-44E3-9099-C40C66FF867C}">
                  <a14:compatExt spid="_x0000_s6213"/>
                </a:ext>
                <a:ext uri="{FF2B5EF4-FFF2-40B4-BE49-F238E27FC236}">
                  <a16:creationId xmlns:a16="http://schemas.microsoft.com/office/drawing/2014/main" id="{00000000-0008-0000-08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140</xdr:row>
          <xdr:rowOff>19050</xdr:rowOff>
        </xdr:from>
        <xdr:to>
          <xdr:col>10</xdr:col>
          <xdr:colOff>419100</xdr:colOff>
          <xdr:row>140</xdr:row>
          <xdr:rowOff>219075</xdr:rowOff>
        </xdr:to>
        <xdr:sp macro="" textlink="">
          <xdr:nvSpPr>
            <xdr:cNvPr id="6214" name="Check Box 117" hidden="1">
              <a:extLst>
                <a:ext uri="{63B3BB69-23CF-44E3-9099-C40C66FF867C}">
                  <a14:compatExt spid="_x0000_s6214"/>
                </a:ext>
                <a:ext uri="{FF2B5EF4-FFF2-40B4-BE49-F238E27FC236}">
                  <a16:creationId xmlns:a16="http://schemas.microsoft.com/office/drawing/2014/main" id="{00000000-0008-0000-08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141</xdr:row>
          <xdr:rowOff>19050</xdr:rowOff>
        </xdr:from>
        <xdr:to>
          <xdr:col>14</xdr:col>
          <xdr:colOff>561975</xdr:colOff>
          <xdr:row>141</xdr:row>
          <xdr:rowOff>219075</xdr:rowOff>
        </xdr:to>
        <xdr:sp macro="" textlink="">
          <xdr:nvSpPr>
            <xdr:cNvPr id="6215" name="Check Box 118" hidden="1">
              <a:extLst>
                <a:ext uri="{63B3BB69-23CF-44E3-9099-C40C66FF867C}">
                  <a14:compatExt spid="_x0000_s6215"/>
                </a:ext>
                <a:ext uri="{FF2B5EF4-FFF2-40B4-BE49-F238E27FC236}">
                  <a16:creationId xmlns:a16="http://schemas.microsoft.com/office/drawing/2014/main" id="{00000000-0008-0000-08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141</xdr:row>
          <xdr:rowOff>19050</xdr:rowOff>
        </xdr:from>
        <xdr:to>
          <xdr:col>10</xdr:col>
          <xdr:colOff>419100</xdr:colOff>
          <xdr:row>141</xdr:row>
          <xdr:rowOff>219075</xdr:rowOff>
        </xdr:to>
        <xdr:sp macro="" textlink="">
          <xdr:nvSpPr>
            <xdr:cNvPr id="6216" name="Check Box 120" hidden="1">
              <a:extLst>
                <a:ext uri="{63B3BB69-23CF-44E3-9099-C40C66FF867C}">
                  <a14:compatExt spid="_x0000_s6216"/>
                </a:ext>
                <a:ext uri="{FF2B5EF4-FFF2-40B4-BE49-F238E27FC236}">
                  <a16:creationId xmlns:a16="http://schemas.microsoft.com/office/drawing/2014/main" id="{00000000-0008-0000-0800-00004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142</xdr:row>
          <xdr:rowOff>19050</xdr:rowOff>
        </xdr:from>
        <xdr:to>
          <xdr:col>14</xdr:col>
          <xdr:colOff>561975</xdr:colOff>
          <xdr:row>142</xdr:row>
          <xdr:rowOff>219075</xdr:rowOff>
        </xdr:to>
        <xdr:sp macro="" textlink="">
          <xdr:nvSpPr>
            <xdr:cNvPr id="6217" name="Check Box 121" hidden="1">
              <a:extLst>
                <a:ext uri="{63B3BB69-23CF-44E3-9099-C40C66FF867C}">
                  <a14:compatExt spid="_x0000_s6217"/>
                </a:ext>
                <a:ext uri="{FF2B5EF4-FFF2-40B4-BE49-F238E27FC236}">
                  <a16:creationId xmlns:a16="http://schemas.microsoft.com/office/drawing/2014/main" id="{00000000-0008-0000-08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142</xdr:row>
          <xdr:rowOff>19050</xdr:rowOff>
        </xdr:from>
        <xdr:to>
          <xdr:col>10</xdr:col>
          <xdr:colOff>419100</xdr:colOff>
          <xdr:row>142</xdr:row>
          <xdr:rowOff>219075</xdr:rowOff>
        </xdr:to>
        <xdr:sp macro="" textlink="">
          <xdr:nvSpPr>
            <xdr:cNvPr id="6218" name="Check Box 123" hidden="1">
              <a:extLst>
                <a:ext uri="{63B3BB69-23CF-44E3-9099-C40C66FF867C}">
                  <a14:compatExt spid="_x0000_s6218"/>
                </a:ext>
                <a:ext uri="{FF2B5EF4-FFF2-40B4-BE49-F238E27FC236}">
                  <a16:creationId xmlns:a16="http://schemas.microsoft.com/office/drawing/2014/main" id="{00000000-0008-0000-08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143</xdr:row>
          <xdr:rowOff>19050</xdr:rowOff>
        </xdr:from>
        <xdr:to>
          <xdr:col>14</xdr:col>
          <xdr:colOff>561975</xdr:colOff>
          <xdr:row>143</xdr:row>
          <xdr:rowOff>219075</xdr:rowOff>
        </xdr:to>
        <xdr:sp macro="" textlink="">
          <xdr:nvSpPr>
            <xdr:cNvPr id="6219" name="Check Box 124" hidden="1">
              <a:extLst>
                <a:ext uri="{63B3BB69-23CF-44E3-9099-C40C66FF867C}">
                  <a14:compatExt spid="_x0000_s6219"/>
                </a:ext>
                <a:ext uri="{FF2B5EF4-FFF2-40B4-BE49-F238E27FC236}">
                  <a16:creationId xmlns:a16="http://schemas.microsoft.com/office/drawing/2014/main" id="{00000000-0008-0000-08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143</xdr:row>
          <xdr:rowOff>19050</xdr:rowOff>
        </xdr:from>
        <xdr:to>
          <xdr:col>10</xdr:col>
          <xdr:colOff>419100</xdr:colOff>
          <xdr:row>143</xdr:row>
          <xdr:rowOff>219075</xdr:rowOff>
        </xdr:to>
        <xdr:sp macro="" textlink="">
          <xdr:nvSpPr>
            <xdr:cNvPr id="6220" name="Check Box 126" hidden="1">
              <a:extLst>
                <a:ext uri="{63B3BB69-23CF-44E3-9099-C40C66FF867C}">
                  <a14:compatExt spid="_x0000_s6220"/>
                </a:ext>
                <a:ext uri="{FF2B5EF4-FFF2-40B4-BE49-F238E27FC236}">
                  <a16:creationId xmlns:a16="http://schemas.microsoft.com/office/drawing/2014/main" id="{00000000-0008-0000-08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144</xdr:row>
          <xdr:rowOff>19050</xdr:rowOff>
        </xdr:from>
        <xdr:to>
          <xdr:col>14</xdr:col>
          <xdr:colOff>561975</xdr:colOff>
          <xdr:row>144</xdr:row>
          <xdr:rowOff>219075</xdr:rowOff>
        </xdr:to>
        <xdr:sp macro="" textlink="">
          <xdr:nvSpPr>
            <xdr:cNvPr id="6221" name="Check Box 127" hidden="1">
              <a:extLst>
                <a:ext uri="{63B3BB69-23CF-44E3-9099-C40C66FF867C}">
                  <a14:compatExt spid="_x0000_s6221"/>
                </a:ext>
                <a:ext uri="{FF2B5EF4-FFF2-40B4-BE49-F238E27FC236}">
                  <a16:creationId xmlns:a16="http://schemas.microsoft.com/office/drawing/2014/main" id="{00000000-0008-0000-08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144</xdr:row>
          <xdr:rowOff>19050</xdr:rowOff>
        </xdr:from>
        <xdr:to>
          <xdr:col>10</xdr:col>
          <xdr:colOff>419100</xdr:colOff>
          <xdr:row>144</xdr:row>
          <xdr:rowOff>219075</xdr:rowOff>
        </xdr:to>
        <xdr:sp macro="" textlink="">
          <xdr:nvSpPr>
            <xdr:cNvPr id="6222" name="Check Box 129" hidden="1">
              <a:extLst>
                <a:ext uri="{63B3BB69-23CF-44E3-9099-C40C66FF867C}">
                  <a14:compatExt spid="_x0000_s6222"/>
                </a:ext>
                <a:ext uri="{FF2B5EF4-FFF2-40B4-BE49-F238E27FC236}">
                  <a16:creationId xmlns:a16="http://schemas.microsoft.com/office/drawing/2014/main" id="{00000000-0008-0000-08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206</xdr:row>
          <xdr:rowOff>19050</xdr:rowOff>
        </xdr:from>
        <xdr:to>
          <xdr:col>11</xdr:col>
          <xdr:colOff>247650</xdr:colOff>
          <xdr:row>210</xdr:row>
          <xdr:rowOff>28575</xdr:rowOff>
        </xdr:to>
        <xdr:sp macro="" textlink="">
          <xdr:nvSpPr>
            <xdr:cNvPr id="6223" name="CommandButton1" hidden="1">
              <a:extLst>
                <a:ext uri="{63B3BB69-23CF-44E3-9099-C40C66FF867C}">
                  <a14:compatExt spid="_x0000_s6223"/>
                </a:ext>
                <a:ext uri="{FF2B5EF4-FFF2-40B4-BE49-F238E27FC236}">
                  <a16:creationId xmlns:a16="http://schemas.microsoft.com/office/drawing/2014/main" id="{00000000-0008-0000-0800-00004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0</xdr:row>
          <xdr:rowOff>66675</xdr:rowOff>
        </xdr:from>
        <xdr:to>
          <xdr:col>13</xdr:col>
          <xdr:colOff>1924050</xdr:colOff>
          <xdr:row>1</xdr:row>
          <xdr:rowOff>180975</xdr:rowOff>
        </xdr:to>
        <xdr:sp macro="" textlink="">
          <xdr:nvSpPr>
            <xdr:cNvPr id="6224" name="CommandButton2" hidden="1">
              <a:extLst>
                <a:ext uri="{63B3BB69-23CF-44E3-9099-C40C66FF867C}">
                  <a14:compatExt spid="_x0000_s6224"/>
                </a:ext>
                <a:ext uri="{FF2B5EF4-FFF2-40B4-BE49-F238E27FC236}">
                  <a16:creationId xmlns:a16="http://schemas.microsoft.com/office/drawing/2014/main" id="{00000000-0008-0000-0800-000050180000}"/>
                </a:ext>
              </a:extLst>
            </xdr:cNvPr>
            <xdr:cNvSpPr/>
          </xdr:nvSpPr>
          <xdr:spPr bwMode="auto">
            <a:xfrm>
              <a:off x="0" y="0"/>
              <a:ext cx="0" cy="0"/>
            </a:xfrm>
            <a:prstGeom prst="rect">
              <a:avLst/>
            </a:prstGeom>
            <a:noFill/>
            <a:ln>
              <a:noFill/>
            </a:ln>
            <a:effectLst/>
            <a:extLst>
              <a:ext uri="{91240B29-F687-4F45-9708-019B960494DF}">
                <a14:hiddenLine w="9525">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9</xdr:row>
          <xdr:rowOff>19050</xdr:rowOff>
        </xdr:from>
        <xdr:to>
          <xdr:col>11</xdr:col>
          <xdr:colOff>438150</xdr:colOff>
          <xdr:row>10</xdr:row>
          <xdr:rowOff>0</xdr:rowOff>
        </xdr:to>
        <xdr:sp macro="" textlink="">
          <xdr:nvSpPr>
            <xdr:cNvPr id="6225" name="Check Box 751" hidden="1">
              <a:extLst>
                <a:ext uri="{63B3BB69-23CF-44E3-9099-C40C66FF867C}">
                  <a14:compatExt spid="_x0000_s6225"/>
                </a:ext>
                <a:ext uri="{FF2B5EF4-FFF2-40B4-BE49-F238E27FC236}">
                  <a16:creationId xmlns:a16="http://schemas.microsoft.com/office/drawing/2014/main" id="{00000000-0008-0000-08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10</xdr:row>
          <xdr:rowOff>19050</xdr:rowOff>
        </xdr:from>
        <xdr:to>
          <xdr:col>11</xdr:col>
          <xdr:colOff>438150</xdr:colOff>
          <xdr:row>11</xdr:row>
          <xdr:rowOff>0</xdr:rowOff>
        </xdr:to>
        <xdr:sp macro="" textlink="">
          <xdr:nvSpPr>
            <xdr:cNvPr id="6226" name="Check Box 752" hidden="1">
              <a:extLst>
                <a:ext uri="{63B3BB69-23CF-44E3-9099-C40C66FF867C}">
                  <a14:compatExt spid="_x0000_s6226"/>
                </a:ext>
                <a:ext uri="{FF2B5EF4-FFF2-40B4-BE49-F238E27FC236}">
                  <a16:creationId xmlns:a16="http://schemas.microsoft.com/office/drawing/2014/main" id="{00000000-0008-0000-0800-00005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11</xdr:row>
          <xdr:rowOff>19050</xdr:rowOff>
        </xdr:from>
        <xdr:to>
          <xdr:col>11</xdr:col>
          <xdr:colOff>438150</xdr:colOff>
          <xdr:row>12</xdr:row>
          <xdr:rowOff>0</xdr:rowOff>
        </xdr:to>
        <xdr:sp macro="" textlink="">
          <xdr:nvSpPr>
            <xdr:cNvPr id="6227" name="Check Box 753" hidden="1">
              <a:extLst>
                <a:ext uri="{63B3BB69-23CF-44E3-9099-C40C66FF867C}">
                  <a14:compatExt spid="_x0000_s6227"/>
                </a:ext>
                <a:ext uri="{FF2B5EF4-FFF2-40B4-BE49-F238E27FC236}">
                  <a16:creationId xmlns:a16="http://schemas.microsoft.com/office/drawing/2014/main" id="{00000000-0008-0000-0800-00005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12</xdr:row>
          <xdr:rowOff>19050</xdr:rowOff>
        </xdr:from>
        <xdr:to>
          <xdr:col>11</xdr:col>
          <xdr:colOff>438150</xdr:colOff>
          <xdr:row>13</xdr:row>
          <xdr:rowOff>0</xdr:rowOff>
        </xdr:to>
        <xdr:sp macro="" textlink="">
          <xdr:nvSpPr>
            <xdr:cNvPr id="6228" name="Check Box 754" hidden="1">
              <a:extLst>
                <a:ext uri="{63B3BB69-23CF-44E3-9099-C40C66FF867C}">
                  <a14:compatExt spid="_x0000_s6228"/>
                </a:ext>
                <a:ext uri="{FF2B5EF4-FFF2-40B4-BE49-F238E27FC236}">
                  <a16:creationId xmlns:a16="http://schemas.microsoft.com/office/drawing/2014/main" id="{00000000-0008-0000-0800-00005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13</xdr:row>
          <xdr:rowOff>19050</xdr:rowOff>
        </xdr:from>
        <xdr:to>
          <xdr:col>11</xdr:col>
          <xdr:colOff>438150</xdr:colOff>
          <xdr:row>14</xdr:row>
          <xdr:rowOff>0</xdr:rowOff>
        </xdr:to>
        <xdr:sp macro="" textlink="">
          <xdr:nvSpPr>
            <xdr:cNvPr id="6229" name="Check Box 755" hidden="1">
              <a:extLst>
                <a:ext uri="{63B3BB69-23CF-44E3-9099-C40C66FF867C}">
                  <a14:compatExt spid="_x0000_s6229"/>
                </a:ext>
                <a:ext uri="{FF2B5EF4-FFF2-40B4-BE49-F238E27FC236}">
                  <a16:creationId xmlns:a16="http://schemas.microsoft.com/office/drawing/2014/main" id="{00000000-0008-0000-0800-00005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14</xdr:row>
          <xdr:rowOff>19050</xdr:rowOff>
        </xdr:from>
        <xdr:to>
          <xdr:col>11</xdr:col>
          <xdr:colOff>438150</xdr:colOff>
          <xdr:row>15</xdr:row>
          <xdr:rowOff>0</xdr:rowOff>
        </xdr:to>
        <xdr:sp macro="" textlink="">
          <xdr:nvSpPr>
            <xdr:cNvPr id="6230" name="Check Box 756" hidden="1">
              <a:extLst>
                <a:ext uri="{63B3BB69-23CF-44E3-9099-C40C66FF867C}">
                  <a14:compatExt spid="_x0000_s6230"/>
                </a:ext>
                <a:ext uri="{FF2B5EF4-FFF2-40B4-BE49-F238E27FC236}">
                  <a16:creationId xmlns:a16="http://schemas.microsoft.com/office/drawing/2014/main" id="{00000000-0008-0000-0800-00005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15</xdr:row>
          <xdr:rowOff>19050</xdr:rowOff>
        </xdr:from>
        <xdr:to>
          <xdr:col>11</xdr:col>
          <xdr:colOff>438150</xdr:colOff>
          <xdr:row>16</xdr:row>
          <xdr:rowOff>0</xdr:rowOff>
        </xdr:to>
        <xdr:sp macro="" textlink="">
          <xdr:nvSpPr>
            <xdr:cNvPr id="6231" name="Check Box 757" hidden="1">
              <a:extLst>
                <a:ext uri="{63B3BB69-23CF-44E3-9099-C40C66FF867C}">
                  <a14:compatExt spid="_x0000_s6231"/>
                </a:ext>
                <a:ext uri="{FF2B5EF4-FFF2-40B4-BE49-F238E27FC236}">
                  <a16:creationId xmlns:a16="http://schemas.microsoft.com/office/drawing/2014/main" id="{00000000-0008-0000-0800-00005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16</xdr:row>
          <xdr:rowOff>19050</xdr:rowOff>
        </xdr:from>
        <xdr:to>
          <xdr:col>11</xdr:col>
          <xdr:colOff>438150</xdr:colOff>
          <xdr:row>17</xdr:row>
          <xdr:rowOff>0</xdr:rowOff>
        </xdr:to>
        <xdr:sp macro="" textlink="">
          <xdr:nvSpPr>
            <xdr:cNvPr id="6232" name="Check Box 758" hidden="1">
              <a:extLst>
                <a:ext uri="{63B3BB69-23CF-44E3-9099-C40C66FF867C}">
                  <a14:compatExt spid="_x0000_s6232"/>
                </a:ext>
                <a:ext uri="{FF2B5EF4-FFF2-40B4-BE49-F238E27FC236}">
                  <a16:creationId xmlns:a16="http://schemas.microsoft.com/office/drawing/2014/main" id="{00000000-0008-0000-0800-00005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17</xdr:row>
          <xdr:rowOff>19050</xdr:rowOff>
        </xdr:from>
        <xdr:to>
          <xdr:col>11</xdr:col>
          <xdr:colOff>438150</xdr:colOff>
          <xdr:row>18</xdr:row>
          <xdr:rowOff>0</xdr:rowOff>
        </xdr:to>
        <xdr:sp macro="" textlink="">
          <xdr:nvSpPr>
            <xdr:cNvPr id="6233" name="Check Box 759" hidden="1">
              <a:extLst>
                <a:ext uri="{63B3BB69-23CF-44E3-9099-C40C66FF867C}">
                  <a14:compatExt spid="_x0000_s6233"/>
                </a:ext>
                <a:ext uri="{FF2B5EF4-FFF2-40B4-BE49-F238E27FC236}">
                  <a16:creationId xmlns:a16="http://schemas.microsoft.com/office/drawing/2014/main" id="{00000000-0008-0000-0800-00005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18</xdr:row>
          <xdr:rowOff>19050</xdr:rowOff>
        </xdr:from>
        <xdr:to>
          <xdr:col>11</xdr:col>
          <xdr:colOff>438150</xdr:colOff>
          <xdr:row>19</xdr:row>
          <xdr:rowOff>0</xdr:rowOff>
        </xdr:to>
        <xdr:sp macro="" textlink="">
          <xdr:nvSpPr>
            <xdr:cNvPr id="6234" name="Check Box 760" hidden="1">
              <a:extLst>
                <a:ext uri="{63B3BB69-23CF-44E3-9099-C40C66FF867C}">
                  <a14:compatExt spid="_x0000_s6234"/>
                </a:ext>
                <a:ext uri="{FF2B5EF4-FFF2-40B4-BE49-F238E27FC236}">
                  <a16:creationId xmlns:a16="http://schemas.microsoft.com/office/drawing/2014/main" id="{00000000-0008-0000-0800-00005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19</xdr:row>
          <xdr:rowOff>19050</xdr:rowOff>
        </xdr:from>
        <xdr:to>
          <xdr:col>11</xdr:col>
          <xdr:colOff>438150</xdr:colOff>
          <xdr:row>20</xdr:row>
          <xdr:rowOff>0</xdr:rowOff>
        </xdr:to>
        <xdr:sp macro="" textlink="">
          <xdr:nvSpPr>
            <xdr:cNvPr id="6235" name="Check Box 761" hidden="1">
              <a:extLst>
                <a:ext uri="{63B3BB69-23CF-44E3-9099-C40C66FF867C}">
                  <a14:compatExt spid="_x0000_s6235"/>
                </a:ext>
                <a:ext uri="{FF2B5EF4-FFF2-40B4-BE49-F238E27FC236}">
                  <a16:creationId xmlns:a16="http://schemas.microsoft.com/office/drawing/2014/main" id="{00000000-0008-0000-0800-00005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20</xdr:row>
          <xdr:rowOff>19050</xdr:rowOff>
        </xdr:from>
        <xdr:to>
          <xdr:col>11</xdr:col>
          <xdr:colOff>438150</xdr:colOff>
          <xdr:row>21</xdr:row>
          <xdr:rowOff>0</xdr:rowOff>
        </xdr:to>
        <xdr:sp macro="" textlink="">
          <xdr:nvSpPr>
            <xdr:cNvPr id="6236" name="Check Box 762" hidden="1">
              <a:extLst>
                <a:ext uri="{63B3BB69-23CF-44E3-9099-C40C66FF867C}">
                  <a14:compatExt spid="_x0000_s6236"/>
                </a:ext>
                <a:ext uri="{FF2B5EF4-FFF2-40B4-BE49-F238E27FC236}">
                  <a16:creationId xmlns:a16="http://schemas.microsoft.com/office/drawing/2014/main" id="{00000000-0008-0000-0800-00005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21</xdr:row>
          <xdr:rowOff>19050</xdr:rowOff>
        </xdr:from>
        <xdr:to>
          <xdr:col>11</xdr:col>
          <xdr:colOff>438150</xdr:colOff>
          <xdr:row>22</xdr:row>
          <xdr:rowOff>0</xdr:rowOff>
        </xdr:to>
        <xdr:sp macro="" textlink="">
          <xdr:nvSpPr>
            <xdr:cNvPr id="6237" name="Check Box 763" hidden="1">
              <a:extLst>
                <a:ext uri="{63B3BB69-23CF-44E3-9099-C40C66FF867C}">
                  <a14:compatExt spid="_x0000_s6237"/>
                </a:ext>
                <a:ext uri="{FF2B5EF4-FFF2-40B4-BE49-F238E27FC236}">
                  <a16:creationId xmlns:a16="http://schemas.microsoft.com/office/drawing/2014/main" id="{00000000-0008-0000-0800-00005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22</xdr:row>
          <xdr:rowOff>19050</xdr:rowOff>
        </xdr:from>
        <xdr:to>
          <xdr:col>11</xdr:col>
          <xdr:colOff>438150</xdr:colOff>
          <xdr:row>23</xdr:row>
          <xdr:rowOff>0</xdr:rowOff>
        </xdr:to>
        <xdr:sp macro="" textlink="">
          <xdr:nvSpPr>
            <xdr:cNvPr id="6238" name="Check Box 764" hidden="1">
              <a:extLst>
                <a:ext uri="{63B3BB69-23CF-44E3-9099-C40C66FF867C}">
                  <a14:compatExt spid="_x0000_s6238"/>
                </a:ext>
                <a:ext uri="{FF2B5EF4-FFF2-40B4-BE49-F238E27FC236}">
                  <a16:creationId xmlns:a16="http://schemas.microsoft.com/office/drawing/2014/main" id="{00000000-0008-0000-0800-00005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23</xdr:row>
          <xdr:rowOff>19050</xdr:rowOff>
        </xdr:from>
        <xdr:to>
          <xdr:col>11</xdr:col>
          <xdr:colOff>438150</xdr:colOff>
          <xdr:row>24</xdr:row>
          <xdr:rowOff>0</xdr:rowOff>
        </xdr:to>
        <xdr:sp macro="" textlink="">
          <xdr:nvSpPr>
            <xdr:cNvPr id="6239" name="Check Box 765" hidden="1">
              <a:extLst>
                <a:ext uri="{63B3BB69-23CF-44E3-9099-C40C66FF867C}">
                  <a14:compatExt spid="_x0000_s6239"/>
                </a:ext>
                <a:ext uri="{FF2B5EF4-FFF2-40B4-BE49-F238E27FC236}">
                  <a16:creationId xmlns:a16="http://schemas.microsoft.com/office/drawing/2014/main" id="{00000000-0008-0000-0800-00005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24</xdr:row>
          <xdr:rowOff>19050</xdr:rowOff>
        </xdr:from>
        <xdr:to>
          <xdr:col>11</xdr:col>
          <xdr:colOff>438150</xdr:colOff>
          <xdr:row>25</xdr:row>
          <xdr:rowOff>0</xdr:rowOff>
        </xdr:to>
        <xdr:sp macro="" textlink="">
          <xdr:nvSpPr>
            <xdr:cNvPr id="6240" name="Check Box 766" hidden="1">
              <a:extLst>
                <a:ext uri="{63B3BB69-23CF-44E3-9099-C40C66FF867C}">
                  <a14:compatExt spid="_x0000_s6240"/>
                </a:ext>
                <a:ext uri="{FF2B5EF4-FFF2-40B4-BE49-F238E27FC236}">
                  <a16:creationId xmlns:a16="http://schemas.microsoft.com/office/drawing/2014/main" id="{00000000-0008-0000-0800-00006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25</xdr:row>
          <xdr:rowOff>19050</xdr:rowOff>
        </xdr:from>
        <xdr:to>
          <xdr:col>11</xdr:col>
          <xdr:colOff>438150</xdr:colOff>
          <xdr:row>26</xdr:row>
          <xdr:rowOff>0</xdr:rowOff>
        </xdr:to>
        <xdr:sp macro="" textlink="">
          <xdr:nvSpPr>
            <xdr:cNvPr id="6241" name="Check Box 767" hidden="1">
              <a:extLst>
                <a:ext uri="{63B3BB69-23CF-44E3-9099-C40C66FF867C}">
                  <a14:compatExt spid="_x0000_s6241"/>
                </a:ext>
                <a:ext uri="{FF2B5EF4-FFF2-40B4-BE49-F238E27FC236}">
                  <a16:creationId xmlns:a16="http://schemas.microsoft.com/office/drawing/2014/main" id="{00000000-0008-0000-0800-00006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26</xdr:row>
          <xdr:rowOff>19050</xdr:rowOff>
        </xdr:from>
        <xdr:to>
          <xdr:col>11</xdr:col>
          <xdr:colOff>438150</xdr:colOff>
          <xdr:row>27</xdr:row>
          <xdr:rowOff>0</xdr:rowOff>
        </xdr:to>
        <xdr:sp macro="" textlink="">
          <xdr:nvSpPr>
            <xdr:cNvPr id="6242" name="Check Box 768" hidden="1">
              <a:extLst>
                <a:ext uri="{63B3BB69-23CF-44E3-9099-C40C66FF867C}">
                  <a14:compatExt spid="_x0000_s6242"/>
                </a:ext>
                <a:ext uri="{FF2B5EF4-FFF2-40B4-BE49-F238E27FC236}">
                  <a16:creationId xmlns:a16="http://schemas.microsoft.com/office/drawing/2014/main" id="{00000000-0008-0000-0800-00006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27</xdr:row>
          <xdr:rowOff>19050</xdr:rowOff>
        </xdr:from>
        <xdr:to>
          <xdr:col>11</xdr:col>
          <xdr:colOff>438150</xdr:colOff>
          <xdr:row>28</xdr:row>
          <xdr:rowOff>0</xdr:rowOff>
        </xdr:to>
        <xdr:sp macro="" textlink="">
          <xdr:nvSpPr>
            <xdr:cNvPr id="6243" name="Check Box 769" hidden="1">
              <a:extLst>
                <a:ext uri="{63B3BB69-23CF-44E3-9099-C40C66FF867C}">
                  <a14:compatExt spid="_x0000_s6243"/>
                </a:ext>
                <a:ext uri="{FF2B5EF4-FFF2-40B4-BE49-F238E27FC236}">
                  <a16:creationId xmlns:a16="http://schemas.microsoft.com/office/drawing/2014/main" id="{00000000-0008-0000-0800-00006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28</xdr:row>
          <xdr:rowOff>0</xdr:rowOff>
        </xdr:from>
        <xdr:to>
          <xdr:col>11</xdr:col>
          <xdr:colOff>438150</xdr:colOff>
          <xdr:row>28</xdr:row>
          <xdr:rowOff>219075</xdr:rowOff>
        </xdr:to>
        <xdr:sp macro="" textlink="">
          <xdr:nvSpPr>
            <xdr:cNvPr id="6244" name="Check Box 770" hidden="1">
              <a:extLst>
                <a:ext uri="{63B3BB69-23CF-44E3-9099-C40C66FF867C}">
                  <a14:compatExt spid="_x0000_s6244"/>
                </a:ext>
                <a:ext uri="{FF2B5EF4-FFF2-40B4-BE49-F238E27FC236}">
                  <a16:creationId xmlns:a16="http://schemas.microsoft.com/office/drawing/2014/main" id="{00000000-0008-0000-0800-00006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29</xdr:row>
          <xdr:rowOff>19050</xdr:rowOff>
        </xdr:from>
        <xdr:to>
          <xdr:col>11</xdr:col>
          <xdr:colOff>438150</xdr:colOff>
          <xdr:row>30</xdr:row>
          <xdr:rowOff>0</xdr:rowOff>
        </xdr:to>
        <xdr:sp macro="" textlink="">
          <xdr:nvSpPr>
            <xdr:cNvPr id="6245" name="Check Box 771" hidden="1">
              <a:extLst>
                <a:ext uri="{63B3BB69-23CF-44E3-9099-C40C66FF867C}">
                  <a14:compatExt spid="_x0000_s6245"/>
                </a:ext>
                <a:ext uri="{FF2B5EF4-FFF2-40B4-BE49-F238E27FC236}">
                  <a16:creationId xmlns:a16="http://schemas.microsoft.com/office/drawing/2014/main" id="{00000000-0008-0000-0800-00006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30</xdr:row>
          <xdr:rowOff>19050</xdr:rowOff>
        </xdr:from>
        <xdr:to>
          <xdr:col>11</xdr:col>
          <xdr:colOff>438150</xdr:colOff>
          <xdr:row>31</xdr:row>
          <xdr:rowOff>0</xdr:rowOff>
        </xdr:to>
        <xdr:sp macro="" textlink="">
          <xdr:nvSpPr>
            <xdr:cNvPr id="6246" name="Check Box 772" hidden="1">
              <a:extLst>
                <a:ext uri="{63B3BB69-23CF-44E3-9099-C40C66FF867C}">
                  <a14:compatExt spid="_x0000_s6246"/>
                </a:ext>
                <a:ext uri="{FF2B5EF4-FFF2-40B4-BE49-F238E27FC236}">
                  <a16:creationId xmlns:a16="http://schemas.microsoft.com/office/drawing/2014/main" id="{00000000-0008-0000-0800-00006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31</xdr:row>
          <xdr:rowOff>19050</xdr:rowOff>
        </xdr:from>
        <xdr:to>
          <xdr:col>11</xdr:col>
          <xdr:colOff>438150</xdr:colOff>
          <xdr:row>32</xdr:row>
          <xdr:rowOff>0</xdr:rowOff>
        </xdr:to>
        <xdr:sp macro="" textlink="">
          <xdr:nvSpPr>
            <xdr:cNvPr id="6247" name="Check Box 773" hidden="1">
              <a:extLst>
                <a:ext uri="{63B3BB69-23CF-44E3-9099-C40C66FF867C}">
                  <a14:compatExt spid="_x0000_s6247"/>
                </a:ext>
                <a:ext uri="{FF2B5EF4-FFF2-40B4-BE49-F238E27FC236}">
                  <a16:creationId xmlns:a16="http://schemas.microsoft.com/office/drawing/2014/main" id="{00000000-0008-0000-0800-00006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32</xdr:row>
          <xdr:rowOff>19050</xdr:rowOff>
        </xdr:from>
        <xdr:to>
          <xdr:col>11</xdr:col>
          <xdr:colOff>438150</xdr:colOff>
          <xdr:row>33</xdr:row>
          <xdr:rowOff>0</xdr:rowOff>
        </xdr:to>
        <xdr:sp macro="" textlink="">
          <xdr:nvSpPr>
            <xdr:cNvPr id="6248" name="Check Box 774" hidden="1">
              <a:extLst>
                <a:ext uri="{63B3BB69-23CF-44E3-9099-C40C66FF867C}">
                  <a14:compatExt spid="_x0000_s6248"/>
                </a:ext>
                <a:ext uri="{FF2B5EF4-FFF2-40B4-BE49-F238E27FC236}">
                  <a16:creationId xmlns:a16="http://schemas.microsoft.com/office/drawing/2014/main" id="{00000000-0008-0000-0800-00006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33</xdr:row>
          <xdr:rowOff>19050</xdr:rowOff>
        </xdr:from>
        <xdr:to>
          <xdr:col>11</xdr:col>
          <xdr:colOff>438150</xdr:colOff>
          <xdr:row>34</xdr:row>
          <xdr:rowOff>0</xdr:rowOff>
        </xdr:to>
        <xdr:sp macro="" textlink="">
          <xdr:nvSpPr>
            <xdr:cNvPr id="6249" name="Check Box 775" hidden="1">
              <a:extLst>
                <a:ext uri="{63B3BB69-23CF-44E3-9099-C40C66FF867C}">
                  <a14:compatExt spid="_x0000_s6249"/>
                </a:ext>
                <a:ext uri="{FF2B5EF4-FFF2-40B4-BE49-F238E27FC236}">
                  <a16:creationId xmlns:a16="http://schemas.microsoft.com/office/drawing/2014/main" id="{00000000-0008-0000-0800-00006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34</xdr:row>
          <xdr:rowOff>19050</xdr:rowOff>
        </xdr:from>
        <xdr:to>
          <xdr:col>11</xdr:col>
          <xdr:colOff>438150</xdr:colOff>
          <xdr:row>35</xdr:row>
          <xdr:rowOff>0</xdr:rowOff>
        </xdr:to>
        <xdr:sp macro="" textlink="">
          <xdr:nvSpPr>
            <xdr:cNvPr id="6250" name="Check Box 776" hidden="1">
              <a:extLst>
                <a:ext uri="{63B3BB69-23CF-44E3-9099-C40C66FF867C}">
                  <a14:compatExt spid="_x0000_s6250"/>
                </a:ext>
                <a:ext uri="{FF2B5EF4-FFF2-40B4-BE49-F238E27FC236}">
                  <a16:creationId xmlns:a16="http://schemas.microsoft.com/office/drawing/2014/main" id="{00000000-0008-0000-0800-00006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35</xdr:row>
          <xdr:rowOff>19050</xdr:rowOff>
        </xdr:from>
        <xdr:to>
          <xdr:col>11</xdr:col>
          <xdr:colOff>438150</xdr:colOff>
          <xdr:row>36</xdr:row>
          <xdr:rowOff>0</xdr:rowOff>
        </xdr:to>
        <xdr:sp macro="" textlink="">
          <xdr:nvSpPr>
            <xdr:cNvPr id="6251" name="Check Box 777" hidden="1">
              <a:extLst>
                <a:ext uri="{63B3BB69-23CF-44E3-9099-C40C66FF867C}">
                  <a14:compatExt spid="_x0000_s6251"/>
                </a:ext>
                <a:ext uri="{FF2B5EF4-FFF2-40B4-BE49-F238E27FC236}">
                  <a16:creationId xmlns:a16="http://schemas.microsoft.com/office/drawing/2014/main" id="{00000000-0008-0000-0800-00006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36</xdr:row>
          <xdr:rowOff>19050</xdr:rowOff>
        </xdr:from>
        <xdr:to>
          <xdr:col>11</xdr:col>
          <xdr:colOff>438150</xdr:colOff>
          <xdr:row>37</xdr:row>
          <xdr:rowOff>0</xdr:rowOff>
        </xdr:to>
        <xdr:sp macro="" textlink="">
          <xdr:nvSpPr>
            <xdr:cNvPr id="6252" name="Check Box 778" hidden="1">
              <a:extLst>
                <a:ext uri="{63B3BB69-23CF-44E3-9099-C40C66FF867C}">
                  <a14:compatExt spid="_x0000_s6252"/>
                </a:ext>
                <a:ext uri="{FF2B5EF4-FFF2-40B4-BE49-F238E27FC236}">
                  <a16:creationId xmlns:a16="http://schemas.microsoft.com/office/drawing/2014/main" id="{00000000-0008-0000-0800-00006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37</xdr:row>
          <xdr:rowOff>19050</xdr:rowOff>
        </xdr:from>
        <xdr:to>
          <xdr:col>11</xdr:col>
          <xdr:colOff>438150</xdr:colOff>
          <xdr:row>38</xdr:row>
          <xdr:rowOff>0</xdr:rowOff>
        </xdr:to>
        <xdr:sp macro="" textlink="">
          <xdr:nvSpPr>
            <xdr:cNvPr id="6253" name="Check Box 779" hidden="1">
              <a:extLst>
                <a:ext uri="{63B3BB69-23CF-44E3-9099-C40C66FF867C}">
                  <a14:compatExt spid="_x0000_s6253"/>
                </a:ext>
                <a:ext uri="{FF2B5EF4-FFF2-40B4-BE49-F238E27FC236}">
                  <a16:creationId xmlns:a16="http://schemas.microsoft.com/office/drawing/2014/main" id="{00000000-0008-0000-0800-00006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38</xdr:row>
          <xdr:rowOff>19050</xdr:rowOff>
        </xdr:from>
        <xdr:to>
          <xdr:col>11</xdr:col>
          <xdr:colOff>438150</xdr:colOff>
          <xdr:row>39</xdr:row>
          <xdr:rowOff>0</xdr:rowOff>
        </xdr:to>
        <xdr:sp macro="" textlink="">
          <xdr:nvSpPr>
            <xdr:cNvPr id="6254" name="Check Box 780" hidden="1">
              <a:extLst>
                <a:ext uri="{63B3BB69-23CF-44E3-9099-C40C66FF867C}">
                  <a14:compatExt spid="_x0000_s6254"/>
                </a:ext>
                <a:ext uri="{FF2B5EF4-FFF2-40B4-BE49-F238E27FC236}">
                  <a16:creationId xmlns:a16="http://schemas.microsoft.com/office/drawing/2014/main" id="{00000000-0008-0000-0800-00006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39</xdr:row>
          <xdr:rowOff>19050</xdr:rowOff>
        </xdr:from>
        <xdr:to>
          <xdr:col>11</xdr:col>
          <xdr:colOff>438150</xdr:colOff>
          <xdr:row>40</xdr:row>
          <xdr:rowOff>0</xdr:rowOff>
        </xdr:to>
        <xdr:sp macro="" textlink="">
          <xdr:nvSpPr>
            <xdr:cNvPr id="6255" name="Check Box 781" hidden="1">
              <a:extLst>
                <a:ext uri="{63B3BB69-23CF-44E3-9099-C40C66FF867C}">
                  <a14:compatExt spid="_x0000_s6255"/>
                </a:ext>
                <a:ext uri="{FF2B5EF4-FFF2-40B4-BE49-F238E27FC236}">
                  <a16:creationId xmlns:a16="http://schemas.microsoft.com/office/drawing/2014/main" id="{00000000-0008-0000-0800-00006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40</xdr:row>
          <xdr:rowOff>19050</xdr:rowOff>
        </xdr:from>
        <xdr:to>
          <xdr:col>11</xdr:col>
          <xdr:colOff>438150</xdr:colOff>
          <xdr:row>41</xdr:row>
          <xdr:rowOff>0</xdr:rowOff>
        </xdr:to>
        <xdr:sp macro="" textlink="">
          <xdr:nvSpPr>
            <xdr:cNvPr id="6256" name="Check Box 782" hidden="1">
              <a:extLst>
                <a:ext uri="{63B3BB69-23CF-44E3-9099-C40C66FF867C}">
                  <a14:compatExt spid="_x0000_s6256"/>
                </a:ext>
                <a:ext uri="{FF2B5EF4-FFF2-40B4-BE49-F238E27FC236}">
                  <a16:creationId xmlns:a16="http://schemas.microsoft.com/office/drawing/2014/main" id="{00000000-0008-0000-0800-00007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41</xdr:row>
          <xdr:rowOff>19050</xdr:rowOff>
        </xdr:from>
        <xdr:to>
          <xdr:col>11</xdr:col>
          <xdr:colOff>438150</xdr:colOff>
          <xdr:row>42</xdr:row>
          <xdr:rowOff>0</xdr:rowOff>
        </xdr:to>
        <xdr:sp macro="" textlink="">
          <xdr:nvSpPr>
            <xdr:cNvPr id="6257" name="Check Box 784" hidden="1">
              <a:extLst>
                <a:ext uri="{63B3BB69-23CF-44E3-9099-C40C66FF867C}">
                  <a14:compatExt spid="_x0000_s6257"/>
                </a:ext>
                <a:ext uri="{FF2B5EF4-FFF2-40B4-BE49-F238E27FC236}">
                  <a16:creationId xmlns:a16="http://schemas.microsoft.com/office/drawing/2014/main" id="{00000000-0008-0000-0800-00007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42</xdr:row>
          <xdr:rowOff>19050</xdr:rowOff>
        </xdr:from>
        <xdr:to>
          <xdr:col>11</xdr:col>
          <xdr:colOff>438150</xdr:colOff>
          <xdr:row>43</xdr:row>
          <xdr:rowOff>0</xdr:rowOff>
        </xdr:to>
        <xdr:sp macro="" textlink="">
          <xdr:nvSpPr>
            <xdr:cNvPr id="6258" name="Check Box 785" hidden="1">
              <a:extLst>
                <a:ext uri="{63B3BB69-23CF-44E3-9099-C40C66FF867C}">
                  <a14:compatExt spid="_x0000_s6258"/>
                </a:ext>
                <a:ext uri="{FF2B5EF4-FFF2-40B4-BE49-F238E27FC236}">
                  <a16:creationId xmlns:a16="http://schemas.microsoft.com/office/drawing/2014/main" id="{00000000-0008-0000-0800-00007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43</xdr:row>
          <xdr:rowOff>19050</xdr:rowOff>
        </xdr:from>
        <xdr:to>
          <xdr:col>11</xdr:col>
          <xdr:colOff>438150</xdr:colOff>
          <xdr:row>44</xdr:row>
          <xdr:rowOff>0</xdr:rowOff>
        </xdr:to>
        <xdr:sp macro="" textlink="">
          <xdr:nvSpPr>
            <xdr:cNvPr id="6259" name="Check Box 786" hidden="1">
              <a:extLst>
                <a:ext uri="{63B3BB69-23CF-44E3-9099-C40C66FF867C}">
                  <a14:compatExt spid="_x0000_s6259"/>
                </a:ext>
                <a:ext uri="{FF2B5EF4-FFF2-40B4-BE49-F238E27FC236}">
                  <a16:creationId xmlns:a16="http://schemas.microsoft.com/office/drawing/2014/main" id="{00000000-0008-0000-0800-00007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44</xdr:row>
          <xdr:rowOff>19050</xdr:rowOff>
        </xdr:from>
        <xdr:to>
          <xdr:col>11</xdr:col>
          <xdr:colOff>438150</xdr:colOff>
          <xdr:row>45</xdr:row>
          <xdr:rowOff>0</xdr:rowOff>
        </xdr:to>
        <xdr:sp macro="" textlink="">
          <xdr:nvSpPr>
            <xdr:cNvPr id="6260" name="Check Box 787" hidden="1">
              <a:extLst>
                <a:ext uri="{63B3BB69-23CF-44E3-9099-C40C66FF867C}">
                  <a14:compatExt spid="_x0000_s6260"/>
                </a:ext>
                <a:ext uri="{FF2B5EF4-FFF2-40B4-BE49-F238E27FC236}">
                  <a16:creationId xmlns:a16="http://schemas.microsoft.com/office/drawing/2014/main" id="{00000000-0008-0000-0800-00007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45</xdr:row>
          <xdr:rowOff>19050</xdr:rowOff>
        </xdr:from>
        <xdr:to>
          <xdr:col>11</xdr:col>
          <xdr:colOff>438150</xdr:colOff>
          <xdr:row>46</xdr:row>
          <xdr:rowOff>0</xdr:rowOff>
        </xdr:to>
        <xdr:sp macro="" textlink="">
          <xdr:nvSpPr>
            <xdr:cNvPr id="6261" name="Check Box 788" hidden="1">
              <a:extLst>
                <a:ext uri="{63B3BB69-23CF-44E3-9099-C40C66FF867C}">
                  <a14:compatExt spid="_x0000_s6261"/>
                </a:ext>
                <a:ext uri="{FF2B5EF4-FFF2-40B4-BE49-F238E27FC236}">
                  <a16:creationId xmlns:a16="http://schemas.microsoft.com/office/drawing/2014/main" id="{00000000-0008-0000-0800-00007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46</xdr:row>
          <xdr:rowOff>19050</xdr:rowOff>
        </xdr:from>
        <xdr:to>
          <xdr:col>11</xdr:col>
          <xdr:colOff>438150</xdr:colOff>
          <xdr:row>47</xdr:row>
          <xdr:rowOff>0</xdr:rowOff>
        </xdr:to>
        <xdr:sp macro="" textlink="">
          <xdr:nvSpPr>
            <xdr:cNvPr id="6262" name="Check Box 789" hidden="1">
              <a:extLst>
                <a:ext uri="{63B3BB69-23CF-44E3-9099-C40C66FF867C}">
                  <a14:compatExt spid="_x0000_s6262"/>
                </a:ext>
                <a:ext uri="{FF2B5EF4-FFF2-40B4-BE49-F238E27FC236}">
                  <a16:creationId xmlns:a16="http://schemas.microsoft.com/office/drawing/2014/main" id="{00000000-0008-0000-0800-00007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47</xdr:row>
          <xdr:rowOff>19050</xdr:rowOff>
        </xdr:from>
        <xdr:to>
          <xdr:col>11</xdr:col>
          <xdr:colOff>438150</xdr:colOff>
          <xdr:row>48</xdr:row>
          <xdr:rowOff>0</xdr:rowOff>
        </xdr:to>
        <xdr:sp macro="" textlink="">
          <xdr:nvSpPr>
            <xdr:cNvPr id="6263" name="Check Box 790" hidden="1">
              <a:extLst>
                <a:ext uri="{63B3BB69-23CF-44E3-9099-C40C66FF867C}">
                  <a14:compatExt spid="_x0000_s6263"/>
                </a:ext>
                <a:ext uri="{FF2B5EF4-FFF2-40B4-BE49-F238E27FC236}">
                  <a16:creationId xmlns:a16="http://schemas.microsoft.com/office/drawing/2014/main" id="{00000000-0008-0000-0800-00007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48</xdr:row>
          <xdr:rowOff>19050</xdr:rowOff>
        </xdr:from>
        <xdr:to>
          <xdr:col>11</xdr:col>
          <xdr:colOff>438150</xdr:colOff>
          <xdr:row>49</xdr:row>
          <xdr:rowOff>0</xdr:rowOff>
        </xdr:to>
        <xdr:sp macro="" textlink="">
          <xdr:nvSpPr>
            <xdr:cNvPr id="6264" name="Check Box 791" hidden="1">
              <a:extLst>
                <a:ext uri="{63B3BB69-23CF-44E3-9099-C40C66FF867C}">
                  <a14:compatExt spid="_x0000_s6264"/>
                </a:ext>
                <a:ext uri="{FF2B5EF4-FFF2-40B4-BE49-F238E27FC236}">
                  <a16:creationId xmlns:a16="http://schemas.microsoft.com/office/drawing/2014/main" id="{00000000-0008-0000-0800-00007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49</xdr:row>
          <xdr:rowOff>0</xdr:rowOff>
        </xdr:from>
        <xdr:to>
          <xdr:col>11</xdr:col>
          <xdr:colOff>438150</xdr:colOff>
          <xdr:row>49</xdr:row>
          <xdr:rowOff>0</xdr:rowOff>
        </xdr:to>
        <xdr:sp macro="" textlink="">
          <xdr:nvSpPr>
            <xdr:cNvPr id="6265" name="Check Box 792" hidden="1">
              <a:extLst>
                <a:ext uri="{63B3BB69-23CF-44E3-9099-C40C66FF867C}">
                  <a14:compatExt spid="_x0000_s6265"/>
                </a:ext>
                <a:ext uri="{FF2B5EF4-FFF2-40B4-BE49-F238E27FC236}">
                  <a16:creationId xmlns:a16="http://schemas.microsoft.com/office/drawing/2014/main" id="{00000000-0008-0000-0800-00007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49</xdr:row>
          <xdr:rowOff>0</xdr:rowOff>
        </xdr:from>
        <xdr:to>
          <xdr:col>11</xdr:col>
          <xdr:colOff>438150</xdr:colOff>
          <xdr:row>49</xdr:row>
          <xdr:rowOff>0</xdr:rowOff>
        </xdr:to>
        <xdr:sp macro="" textlink="">
          <xdr:nvSpPr>
            <xdr:cNvPr id="6266" name="Check Box 793" hidden="1">
              <a:extLst>
                <a:ext uri="{63B3BB69-23CF-44E3-9099-C40C66FF867C}">
                  <a14:compatExt spid="_x0000_s6266"/>
                </a:ext>
                <a:ext uri="{FF2B5EF4-FFF2-40B4-BE49-F238E27FC236}">
                  <a16:creationId xmlns:a16="http://schemas.microsoft.com/office/drawing/2014/main" id="{00000000-0008-0000-0800-00007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49</xdr:row>
          <xdr:rowOff>0</xdr:rowOff>
        </xdr:from>
        <xdr:to>
          <xdr:col>11</xdr:col>
          <xdr:colOff>438150</xdr:colOff>
          <xdr:row>49</xdr:row>
          <xdr:rowOff>0</xdr:rowOff>
        </xdr:to>
        <xdr:sp macro="" textlink="">
          <xdr:nvSpPr>
            <xdr:cNvPr id="6267" name="Check Box 794" hidden="1">
              <a:extLst>
                <a:ext uri="{63B3BB69-23CF-44E3-9099-C40C66FF867C}">
                  <a14:compatExt spid="_x0000_s6267"/>
                </a:ext>
                <a:ext uri="{FF2B5EF4-FFF2-40B4-BE49-F238E27FC236}">
                  <a16:creationId xmlns:a16="http://schemas.microsoft.com/office/drawing/2014/main" id="{00000000-0008-0000-0800-00007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49</xdr:row>
          <xdr:rowOff>0</xdr:rowOff>
        </xdr:from>
        <xdr:to>
          <xdr:col>11</xdr:col>
          <xdr:colOff>438150</xdr:colOff>
          <xdr:row>49</xdr:row>
          <xdr:rowOff>0</xdr:rowOff>
        </xdr:to>
        <xdr:sp macro="" textlink="">
          <xdr:nvSpPr>
            <xdr:cNvPr id="6268" name="Check Box 795" hidden="1">
              <a:extLst>
                <a:ext uri="{63B3BB69-23CF-44E3-9099-C40C66FF867C}">
                  <a14:compatExt spid="_x0000_s6268"/>
                </a:ext>
                <a:ext uri="{FF2B5EF4-FFF2-40B4-BE49-F238E27FC236}">
                  <a16:creationId xmlns:a16="http://schemas.microsoft.com/office/drawing/2014/main" id="{00000000-0008-0000-0800-00007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49</xdr:row>
          <xdr:rowOff>0</xdr:rowOff>
        </xdr:from>
        <xdr:to>
          <xdr:col>11</xdr:col>
          <xdr:colOff>438150</xdr:colOff>
          <xdr:row>49</xdr:row>
          <xdr:rowOff>0</xdr:rowOff>
        </xdr:to>
        <xdr:sp macro="" textlink="">
          <xdr:nvSpPr>
            <xdr:cNvPr id="6269" name="Check Box 796" hidden="1">
              <a:extLst>
                <a:ext uri="{63B3BB69-23CF-44E3-9099-C40C66FF867C}">
                  <a14:compatExt spid="_x0000_s6269"/>
                </a:ext>
                <a:ext uri="{FF2B5EF4-FFF2-40B4-BE49-F238E27FC236}">
                  <a16:creationId xmlns:a16="http://schemas.microsoft.com/office/drawing/2014/main" id="{00000000-0008-0000-0800-00007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49</xdr:row>
          <xdr:rowOff>0</xdr:rowOff>
        </xdr:from>
        <xdr:to>
          <xdr:col>11</xdr:col>
          <xdr:colOff>438150</xdr:colOff>
          <xdr:row>49</xdr:row>
          <xdr:rowOff>0</xdr:rowOff>
        </xdr:to>
        <xdr:sp macro="" textlink="">
          <xdr:nvSpPr>
            <xdr:cNvPr id="6270" name="Check Box 797" hidden="1">
              <a:extLst>
                <a:ext uri="{63B3BB69-23CF-44E3-9099-C40C66FF867C}">
                  <a14:compatExt spid="_x0000_s6270"/>
                </a:ext>
                <a:ext uri="{FF2B5EF4-FFF2-40B4-BE49-F238E27FC236}">
                  <a16:creationId xmlns:a16="http://schemas.microsoft.com/office/drawing/2014/main" id="{00000000-0008-0000-0800-00007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49</xdr:row>
          <xdr:rowOff>0</xdr:rowOff>
        </xdr:from>
        <xdr:to>
          <xdr:col>11</xdr:col>
          <xdr:colOff>438150</xdr:colOff>
          <xdr:row>49</xdr:row>
          <xdr:rowOff>0</xdr:rowOff>
        </xdr:to>
        <xdr:sp macro="" textlink="">
          <xdr:nvSpPr>
            <xdr:cNvPr id="6271" name="Check Box 798" hidden="1">
              <a:extLst>
                <a:ext uri="{63B3BB69-23CF-44E3-9099-C40C66FF867C}">
                  <a14:compatExt spid="_x0000_s6271"/>
                </a:ext>
                <a:ext uri="{FF2B5EF4-FFF2-40B4-BE49-F238E27FC236}">
                  <a16:creationId xmlns:a16="http://schemas.microsoft.com/office/drawing/2014/main" id="{00000000-0008-0000-0800-00007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49</xdr:row>
          <xdr:rowOff>0</xdr:rowOff>
        </xdr:from>
        <xdr:to>
          <xdr:col>11</xdr:col>
          <xdr:colOff>438150</xdr:colOff>
          <xdr:row>49</xdr:row>
          <xdr:rowOff>0</xdr:rowOff>
        </xdr:to>
        <xdr:sp macro="" textlink="">
          <xdr:nvSpPr>
            <xdr:cNvPr id="6272" name="Check Box 799" hidden="1">
              <a:extLst>
                <a:ext uri="{63B3BB69-23CF-44E3-9099-C40C66FF867C}">
                  <a14:compatExt spid="_x0000_s6272"/>
                </a:ext>
                <a:ext uri="{FF2B5EF4-FFF2-40B4-BE49-F238E27FC236}">
                  <a16:creationId xmlns:a16="http://schemas.microsoft.com/office/drawing/2014/main" id="{00000000-0008-0000-0800-00008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49</xdr:row>
          <xdr:rowOff>0</xdr:rowOff>
        </xdr:from>
        <xdr:to>
          <xdr:col>11</xdr:col>
          <xdr:colOff>438150</xdr:colOff>
          <xdr:row>49</xdr:row>
          <xdr:rowOff>0</xdr:rowOff>
        </xdr:to>
        <xdr:sp macro="" textlink="">
          <xdr:nvSpPr>
            <xdr:cNvPr id="6273" name="Check Box 800" hidden="1">
              <a:extLst>
                <a:ext uri="{63B3BB69-23CF-44E3-9099-C40C66FF867C}">
                  <a14:compatExt spid="_x0000_s6273"/>
                </a:ext>
                <a:ext uri="{FF2B5EF4-FFF2-40B4-BE49-F238E27FC236}">
                  <a16:creationId xmlns:a16="http://schemas.microsoft.com/office/drawing/2014/main" id="{00000000-0008-0000-0800-00008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49</xdr:row>
          <xdr:rowOff>0</xdr:rowOff>
        </xdr:from>
        <xdr:to>
          <xdr:col>11</xdr:col>
          <xdr:colOff>438150</xdr:colOff>
          <xdr:row>49</xdr:row>
          <xdr:rowOff>0</xdr:rowOff>
        </xdr:to>
        <xdr:sp macro="" textlink="">
          <xdr:nvSpPr>
            <xdr:cNvPr id="6274" name="Check Box 801" hidden="1">
              <a:extLst>
                <a:ext uri="{63B3BB69-23CF-44E3-9099-C40C66FF867C}">
                  <a14:compatExt spid="_x0000_s6274"/>
                </a:ext>
                <a:ext uri="{FF2B5EF4-FFF2-40B4-BE49-F238E27FC236}">
                  <a16:creationId xmlns:a16="http://schemas.microsoft.com/office/drawing/2014/main" id="{00000000-0008-0000-0800-00008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49</xdr:row>
          <xdr:rowOff>0</xdr:rowOff>
        </xdr:from>
        <xdr:to>
          <xdr:col>11</xdr:col>
          <xdr:colOff>438150</xdr:colOff>
          <xdr:row>49</xdr:row>
          <xdr:rowOff>0</xdr:rowOff>
        </xdr:to>
        <xdr:sp macro="" textlink="">
          <xdr:nvSpPr>
            <xdr:cNvPr id="6275" name="Check Box 802" hidden="1">
              <a:extLst>
                <a:ext uri="{63B3BB69-23CF-44E3-9099-C40C66FF867C}">
                  <a14:compatExt spid="_x0000_s6275"/>
                </a:ext>
                <a:ext uri="{FF2B5EF4-FFF2-40B4-BE49-F238E27FC236}">
                  <a16:creationId xmlns:a16="http://schemas.microsoft.com/office/drawing/2014/main" id="{00000000-0008-0000-0800-00008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49</xdr:row>
          <xdr:rowOff>0</xdr:rowOff>
        </xdr:from>
        <xdr:to>
          <xdr:col>11</xdr:col>
          <xdr:colOff>438150</xdr:colOff>
          <xdr:row>49</xdr:row>
          <xdr:rowOff>0</xdr:rowOff>
        </xdr:to>
        <xdr:sp macro="" textlink="">
          <xdr:nvSpPr>
            <xdr:cNvPr id="6276" name="Check Box 803" hidden="1">
              <a:extLst>
                <a:ext uri="{63B3BB69-23CF-44E3-9099-C40C66FF867C}">
                  <a14:compatExt spid="_x0000_s6276"/>
                </a:ext>
                <a:ext uri="{FF2B5EF4-FFF2-40B4-BE49-F238E27FC236}">
                  <a16:creationId xmlns:a16="http://schemas.microsoft.com/office/drawing/2014/main" id="{00000000-0008-0000-0800-00008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49</xdr:row>
          <xdr:rowOff>0</xdr:rowOff>
        </xdr:from>
        <xdr:to>
          <xdr:col>11</xdr:col>
          <xdr:colOff>438150</xdr:colOff>
          <xdr:row>49</xdr:row>
          <xdr:rowOff>0</xdr:rowOff>
        </xdr:to>
        <xdr:sp macro="" textlink="">
          <xdr:nvSpPr>
            <xdr:cNvPr id="6277" name="Check Box 804" hidden="1">
              <a:extLst>
                <a:ext uri="{63B3BB69-23CF-44E3-9099-C40C66FF867C}">
                  <a14:compatExt spid="_x0000_s6277"/>
                </a:ext>
                <a:ext uri="{FF2B5EF4-FFF2-40B4-BE49-F238E27FC236}">
                  <a16:creationId xmlns:a16="http://schemas.microsoft.com/office/drawing/2014/main" id="{00000000-0008-0000-0800-00008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49</xdr:row>
          <xdr:rowOff>0</xdr:rowOff>
        </xdr:from>
        <xdr:to>
          <xdr:col>11</xdr:col>
          <xdr:colOff>438150</xdr:colOff>
          <xdr:row>49</xdr:row>
          <xdr:rowOff>0</xdr:rowOff>
        </xdr:to>
        <xdr:sp macro="" textlink="">
          <xdr:nvSpPr>
            <xdr:cNvPr id="6278" name="Check Box 805" hidden="1">
              <a:extLst>
                <a:ext uri="{63B3BB69-23CF-44E3-9099-C40C66FF867C}">
                  <a14:compatExt spid="_x0000_s6278"/>
                </a:ext>
                <a:ext uri="{FF2B5EF4-FFF2-40B4-BE49-F238E27FC236}">
                  <a16:creationId xmlns:a16="http://schemas.microsoft.com/office/drawing/2014/main" id="{00000000-0008-0000-0800-00008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49</xdr:row>
          <xdr:rowOff>0</xdr:rowOff>
        </xdr:from>
        <xdr:to>
          <xdr:col>11</xdr:col>
          <xdr:colOff>438150</xdr:colOff>
          <xdr:row>49</xdr:row>
          <xdr:rowOff>0</xdr:rowOff>
        </xdr:to>
        <xdr:sp macro="" textlink="">
          <xdr:nvSpPr>
            <xdr:cNvPr id="6279" name="Check Box 806" hidden="1">
              <a:extLst>
                <a:ext uri="{63B3BB69-23CF-44E3-9099-C40C66FF867C}">
                  <a14:compatExt spid="_x0000_s6279"/>
                </a:ext>
                <a:ext uri="{FF2B5EF4-FFF2-40B4-BE49-F238E27FC236}">
                  <a16:creationId xmlns:a16="http://schemas.microsoft.com/office/drawing/2014/main" id="{00000000-0008-0000-0800-00008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49</xdr:row>
          <xdr:rowOff>0</xdr:rowOff>
        </xdr:from>
        <xdr:to>
          <xdr:col>11</xdr:col>
          <xdr:colOff>438150</xdr:colOff>
          <xdr:row>49</xdr:row>
          <xdr:rowOff>0</xdr:rowOff>
        </xdr:to>
        <xdr:sp macro="" textlink="">
          <xdr:nvSpPr>
            <xdr:cNvPr id="6280" name="Check Box 807" hidden="1">
              <a:extLst>
                <a:ext uri="{63B3BB69-23CF-44E3-9099-C40C66FF867C}">
                  <a14:compatExt spid="_x0000_s6280"/>
                </a:ext>
                <a:ext uri="{FF2B5EF4-FFF2-40B4-BE49-F238E27FC236}">
                  <a16:creationId xmlns:a16="http://schemas.microsoft.com/office/drawing/2014/main" id="{00000000-0008-0000-0800-00008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49</xdr:row>
          <xdr:rowOff>0</xdr:rowOff>
        </xdr:from>
        <xdr:to>
          <xdr:col>11</xdr:col>
          <xdr:colOff>438150</xdr:colOff>
          <xdr:row>49</xdr:row>
          <xdr:rowOff>0</xdr:rowOff>
        </xdr:to>
        <xdr:sp macro="" textlink="">
          <xdr:nvSpPr>
            <xdr:cNvPr id="6281" name="Check Box 808" hidden="1">
              <a:extLst>
                <a:ext uri="{63B3BB69-23CF-44E3-9099-C40C66FF867C}">
                  <a14:compatExt spid="_x0000_s6281"/>
                </a:ext>
                <a:ext uri="{FF2B5EF4-FFF2-40B4-BE49-F238E27FC236}">
                  <a16:creationId xmlns:a16="http://schemas.microsoft.com/office/drawing/2014/main" id="{00000000-0008-0000-0800-00008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49</xdr:row>
          <xdr:rowOff>0</xdr:rowOff>
        </xdr:from>
        <xdr:to>
          <xdr:col>11</xdr:col>
          <xdr:colOff>438150</xdr:colOff>
          <xdr:row>49</xdr:row>
          <xdr:rowOff>0</xdr:rowOff>
        </xdr:to>
        <xdr:sp macro="" textlink="">
          <xdr:nvSpPr>
            <xdr:cNvPr id="6282" name="Check Box 809" hidden="1">
              <a:extLst>
                <a:ext uri="{63B3BB69-23CF-44E3-9099-C40C66FF867C}">
                  <a14:compatExt spid="_x0000_s6282"/>
                </a:ext>
                <a:ext uri="{FF2B5EF4-FFF2-40B4-BE49-F238E27FC236}">
                  <a16:creationId xmlns:a16="http://schemas.microsoft.com/office/drawing/2014/main" id="{00000000-0008-0000-0800-00008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49</xdr:row>
          <xdr:rowOff>0</xdr:rowOff>
        </xdr:from>
        <xdr:to>
          <xdr:col>11</xdr:col>
          <xdr:colOff>438150</xdr:colOff>
          <xdr:row>49</xdr:row>
          <xdr:rowOff>0</xdr:rowOff>
        </xdr:to>
        <xdr:sp macro="" textlink="">
          <xdr:nvSpPr>
            <xdr:cNvPr id="6283" name="Check Box 810" hidden="1">
              <a:extLst>
                <a:ext uri="{63B3BB69-23CF-44E3-9099-C40C66FF867C}">
                  <a14:compatExt spid="_x0000_s6283"/>
                </a:ext>
                <a:ext uri="{FF2B5EF4-FFF2-40B4-BE49-F238E27FC236}">
                  <a16:creationId xmlns:a16="http://schemas.microsoft.com/office/drawing/2014/main" id="{00000000-0008-0000-0800-00008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49</xdr:row>
          <xdr:rowOff>0</xdr:rowOff>
        </xdr:from>
        <xdr:to>
          <xdr:col>11</xdr:col>
          <xdr:colOff>438150</xdr:colOff>
          <xdr:row>49</xdr:row>
          <xdr:rowOff>0</xdr:rowOff>
        </xdr:to>
        <xdr:sp macro="" textlink="">
          <xdr:nvSpPr>
            <xdr:cNvPr id="6284" name="Check Box 811" hidden="1">
              <a:extLst>
                <a:ext uri="{63B3BB69-23CF-44E3-9099-C40C66FF867C}">
                  <a14:compatExt spid="_x0000_s6284"/>
                </a:ext>
                <a:ext uri="{FF2B5EF4-FFF2-40B4-BE49-F238E27FC236}">
                  <a16:creationId xmlns:a16="http://schemas.microsoft.com/office/drawing/2014/main" id="{00000000-0008-0000-0800-00008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49</xdr:row>
          <xdr:rowOff>0</xdr:rowOff>
        </xdr:from>
        <xdr:to>
          <xdr:col>11</xdr:col>
          <xdr:colOff>438150</xdr:colOff>
          <xdr:row>49</xdr:row>
          <xdr:rowOff>0</xdr:rowOff>
        </xdr:to>
        <xdr:sp macro="" textlink="">
          <xdr:nvSpPr>
            <xdr:cNvPr id="6285" name="Check Box 812" hidden="1">
              <a:extLst>
                <a:ext uri="{63B3BB69-23CF-44E3-9099-C40C66FF867C}">
                  <a14:compatExt spid="_x0000_s6285"/>
                </a:ext>
                <a:ext uri="{FF2B5EF4-FFF2-40B4-BE49-F238E27FC236}">
                  <a16:creationId xmlns:a16="http://schemas.microsoft.com/office/drawing/2014/main" id="{00000000-0008-0000-0800-00008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49</xdr:row>
          <xdr:rowOff>0</xdr:rowOff>
        </xdr:from>
        <xdr:to>
          <xdr:col>11</xdr:col>
          <xdr:colOff>438150</xdr:colOff>
          <xdr:row>49</xdr:row>
          <xdr:rowOff>0</xdr:rowOff>
        </xdr:to>
        <xdr:sp macro="" textlink="">
          <xdr:nvSpPr>
            <xdr:cNvPr id="6286" name="Check Box 813" hidden="1">
              <a:extLst>
                <a:ext uri="{63B3BB69-23CF-44E3-9099-C40C66FF867C}">
                  <a14:compatExt spid="_x0000_s6286"/>
                </a:ext>
                <a:ext uri="{FF2B5EF4-FFF2-40B4-BE49-F238E27FC236}">
                  <a16:creationId xmlns:a16="http://schemas.microsoft.com/office/drawing/2014/main" id="{00000000-0008-0000-0800-00008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49</xdr:row>
          <xdr:rowOff>0</xdr:rowOff>
        </xdr:from>
        <xdr:to>
          <xdr:col>11</xdr:col>
          <xdr:colOff>438150</xdr:colOff>
          <xdr:row>49</xdr:row>
          <xdr:rowOff>0</xdr:rowOff>
        </xdr:to>
        <xdr:sp macro="" textlink="">
          <xdr:nvSpPr>
            <xdr:cNvPr id="6287" name="Check Box 814" hidden="1">
              <a:extLst>
                <a:ext uri="{63B3BB69-23CF-44E3-9099-C40C66FF867C}">
                  <a14:compatExt spid="_x0000_s6287"/>
                </a:ext>
                <a:ext uri="{FF2B5EF4-FFF2-40B4-BE49-F238E27FC236}">
                  <a16:creationId xmlns:a16="http://schemas.microsoft.com/office/drawing/2014/main" id="{00000000-0008-0000-0800-00008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49</xdr:row>
          <xdr:rowOff>0</xdr:rowOff>
        </xdr:from>
        <xdr:to>
          <xdr:col>11</xdr:col>
          <xdr:colOff>438150</xdr:colOff>
          <xdr:row>49</xdr:row>
          <xdr:rowOff>0</xdr:rowOff>
        </xdr:to>
        <xdr:sp macro="" textlink="">
          <xdr:nvSpPr>
            <xdr:cNvPr id="6288" name="Check Box 815" hidden="1">
              <a:extLst>
                <a:ext uri="{63B3BB69-23CF-44E3-9099-C40C66FF867C}">
                  <a14:compatExt spid="_x0000_s6288"/>
                </a:ext>
                <a:ext uri="{FF2B5EF4-FFF2-40B4-BE49-F238E27FC236}">
                  <a16:creationId xmlns:a16="http://schemas.microsoft.com/office/drawing/2014/main" id="{00000000-0008-0000-0800-00009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49</xdr:row>
          <xdr:rowOff>0</xdr:rowOff>
        </xdr:from>
        <xdr:to>
          <xdr:col>11</xdr:col>
          <xdr:colOff>438150</xdr:colOff>
          <xdr:row>49</xdr:row>
          <xdr:rowOff>0</xdr:rowOff>
        </xdr:to>
        <xdr:sp macro="" textlink="">
          <xdr:nvSpPr>
            <xdr:cNvPr id="6289" name="Check Box 816" hidden="1">
              <a:extLst>
                <a:ext uri="{63B3BB69-23CF-44E3-9099-C40C66FF867C}">
                  <a14:compatExt spid="_x0000_s6289"/>
                </a:ext>
                <a:ext uri="{FF2B5EF4-FFF2-40B4-BE49-F238E27FC236}">
                  <a16:creationId xmlns:a16="http://schemas.microsoft.com/office/drawing/2014/main" id="{00000000-0008-0000-0800-00009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49</xdr:row>
          <xdr:rowOff>0</xdr:rowOff>
        </xdr:from>
        <xdr:to>
          <xdr:col>11</xdr:col>
          <xdr:colOff>438150</xdr:colOff>
          <xdr:row>49</xdr:row>
          <xdr:rowOff>0</xdr:rowOff>
        </xdr:to>
        <xdr:sp macro="" textlink="">
          <xdr:nvSpPr>
            <xdr:cNvPr id="6290" name="Check Box 817" hidden="1">
              <a:extLst>
                <a:ext uri="{63B3BB69-23CF-44E3-9099-C40C66FF867C}">
                  <a14:compatExt spid="_x0000_s6290"/>
                </a:ext>
                <a:ext uri="{FF2B5EF4-FFF2-40B4-BE49-F238E27FC236}">
                  <a16:creationId xmlns:a16="http://schemas.microsoft.com/office/drawing/2014/main" id="{00000000-0008-0000-0800-00009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49</xdr:row>
          <xdr:rowOff>0</xdr:rowOff>
        </xdr:from>
        <xdr:to>
          <xdr:col>11</xdr:col>
          <xdr:colOff>438150</xdr:colOff>
          <xdr:row>49</xdr:row>
          <xdr:rowOff>0</xdr:rowOff>
        </xdr:to>
        <xdr:sp macro="" textlink="">
          <xdr:nvSpPr>
            <xdr:cNvPr id="6291" name="Check Box 818" hidden="1">
              <a:extLst>
                <a:ext uri="{63B3BB69-23CF-44E3-9099-C40C66FF867C}">
                  <a14:compatExt spid="_x0000_s6291"/>
                </a:ext>
                <a:ext uri="{FF2B5EF4-FFF2-40B4-BE49-F238E27FC236}">
                  <a16:creationId xmlns:a16="http://schemas.microsoft.com/office/drawing/2014/main" id="{00000000-0008-0000-0800-00009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49</xdr:row>
          <xdr:rowOff>0</xdr:rowOff>
        </xdr:from>
        <xdr:to>
          <xdr:col>11</xdr:col>
          <xdr:colOff>438150</xdr:colOff>
          <xdr:row>49</xdr:row>
          <xdr:rowOff>0</xdr:rowOff>
        </xdr:to>
        <xdr:sp macro="" textlink="">
          <xdr:nvSpPr>
            <xdr:cNvPr id="6292" name="Check Box 819" hidden="1">
              <a:extLst>
                <a:ext uri="{63B3BB69-23CF-44E3-9099-C40C66FF867C}">
                  <a14:compatExt spid="_x0000_s6292"/>
                </a:ext>
                <a:ext uri="{FF2B5EF4-FFF2-40B4-BE49-F238E27FC236}">
                  <a16:creationId xmlns:a16="http://schemas.microsoft.com/office/drawing/2014/main" id="{00000000-0008-0000-0800-00009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49</xdr:row>
          <xdr:rowOff>0</xdr:rowOff>
        </xdr:from>
        <xdr:to>
          <xdr:col>11</xdr:col>
          <xdr:colOff>438150</xdr:colOff>
          <xdr:row>49</xdr:row>
          <xdr:rowOff>0</xdr:rowOff>
        </xdr:to>
        <xdr:sp macro="" textlink="">
          <xdr:nvSpPr>
            <xdr:cNvPr id="6293" name="Check Box 820" hidden="1">
              <a:extLst>
                <a:ext uri="{63B3BB69-23CF-44E3-9099-C40C66FF867C}">
                  <a14:compatExt spid="_x0000_s6293"/>
                </a:ext>
                <a:ext uri="{FF2B5EF4-FFF2-40B4-BE49-F238E27FC236}">
                  <a16:creationId xmlns:a16="http://schemas.microsoft.com/office/drawing/2014/main" id="{00000000-0008-0000-0800-00009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49</xdr:row>
          <xdr:rowOff>0</xdr:rowOff>
        </xdr:from>
        <xdr:to>
          <xdr:col>11</xdr:col>
          <xdr:colOff>438150</xdr:colOff>
          <xdr:row>49</xdr:row>
          <xdr:rowOff>0</xdr:rowOff>
        </xdr:to>
        <xdr:sp macro="" textlink="">
          <xdr:nvSpPr>
            <xdr:cNvPr id="6294" name="Check Box 821" hidden="1">
              <a:extLst>
                <a:ext uri="{63B3BB69-23CF-44E3-9099-C40C66FF867C}">
                  <a14:compatExt spid="_x0000_s6294"/>
                </a:ext>
                <a:ext uri="{FF2B5EF4-FFF2-40B4-BE49-F238E27FC236}">
                  <a16:creationId xmlns:a16="http://schemas.microsoft.com/office/drawing/2014/main" id="{00000000-0008-0000-0800-00009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49</xdr:row>
          <xdr:rowOff>0</xdr:rowOff>
        </xdr:from>
        <xdr:to>
          <xdr:col>11</xdr:col>
          <xdr:colOff>438150</xdr:colOff>
          <xdr:row>49</xdr:row>
          <xdr:rowOff>0</xdr:rowOff>
        </xdr:to>
        <xdr:sp macro="" textlink="">
          <xdr:nvSpPr>
            <xdr:cNvPr id="6295" name="Check Box 822" hidden="1">
              <a:extLst>
                <a:ext uri="{63B3BB69-23CF-44E3-9099-C40C66FF867C}">
                  <a14:compatExt spid="_x0000_s6295"/>
                </a:ext>
                <a:ext uri="{FF2B5EF4-FFF2-40B4-BE49-F238E27FC236}">
                  <a16:creationId xmlns:a16="http://schemas.microsoft.com/office/drawing/2014/main" id="{00000000-0008-0000-0800-00009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49</xdr:row>
          <xdr:rowOff>0</xdr:rowOff>
        </xdr:from>
        <xdr:to>
          <xdr:col>11</xdr:col>
          <xdr:colOff>438150</xdr:colOff>
          <xdr:row>49</xdr:row>
          <xdr:rowOff>0</xdr:rowOff>
        </xdr:to>
        <xdr:sp macro="" textlink="">
          <xdr:nvSpPr>
            <xdr:cNvPr id="6296" name="Check Box 823" hidden="1">
              <a:extLst>
                <a:ext uri="{63B3BB69-23CF-44E3-9099-C40C66FF867C}">
                  <a14:compatExt spid="_x0000_s6296"/>
                </a:ext>
                <a:ext uri="{FF2B5EF4-FFF2-40B4-BE49-F238E27FC236}">
                  <a16:creationId xmlns:a16="http://schemas.microsoft.com/office/drawing/2014/main" id="{00000000-0008-0000-0800-00009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49</xdr:row>
          <xdr:rowOff>0</xdr:rowOff>
        </xdr:from>
        <xdr:to>
          <xdr:col>11</xdr:col>
          <xdr:colOff>438150</xdr:colOff>
          <xdr:row>49</xdr:row>
          <xdr:rowOff>0</xdr:rowOff>
        </xdr:to>
        <xdr:sp macro="" textlink="">
          <xdr:nvSpPr>
            <xdr:cNvPr id="6297" name="Check Box 824" hidden="1">
              <a:extLst>
                <a:ext uri="{63B3BB69-23CF-44E3-9099-C40C66FF867C}">
                  <a14:compatExt spid="_x0000_s6297"/>
                </a:ext>
                <a:ext uri="{FF2B5EF4-FFF2-40B4-BE49-F238E27FC236}">
                  <a16:creationId xmlns:a16="http://schemas.microsoft.com/office/drawing/2014/main" id="{00000000-0008-0000-0800-00009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49</xdr:row>
          <xdr:rowOff>0</xdr:rowOff>
        </xdr:from>
        <xdr:to>
          <xdr:col>11</xdr:col>
          <xdr:colOff>438150</xdr:colOff>
          <xdr:row>49</xdr:row>
          <xdr:rowOff>0</xdr:rowOff>
        </xdr:to>
        <xdr:sp macro="" textlink="">
          <xdr:nvSpPr>
            <xdr:cNvPr id="6298" name="Check Box 825" hidden="1">
              <a:extLst>
                <a:ext uri="{63B3BB69-23CF-44E3-9099-C40C66FF867C}">
                  <a14:compatExt spid="_x0000_s6298"/>
                </a:ext>
                <a:ext uri="{FF2B5EF4-FFF2-40B4-BE49-F238E27FC236}">
                  <a16:creationId xmlns:a16="http://schemas.microsoft.com/office/drawing/2014/main" id="{00000000-0008-0000-0800-00009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49</xdr:row>
          <xdr:rowOff>0</xdr:rowOff>
        </xdr:from>
        <xdr:to>
          <xdr:col>11</xdr:col>
          <xdr:colOff>438150</xdr:colOff>
          <xdr:row>49</xdr:row>
          <xdr:rowOff>0</xdr:rowOff>
        </xdr:to>
        <xdr:sp macro="" textlink="">
          <xdr:nvSpPr>
            <xdr:cNvPr id="6299" name="Check Box 826" hidden="1">
              <a:extLst>
                <a:ext uri="{63B3BB69-23CF-44E3-9099-C40C66FF867C}">
                  <a14:compatExt spid="_x0000_s6299"/>
                </a:ext>
                <a:ext uri="{FF2B5EF4-FFF2-40B4-BE49-F238E27FC236}">
                  <a16:creationId xmlns:a16="http://schemas.microsoft.com/office/drawing/2014/main" id="{00000000-0008-0000-0800-00009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49</xdr:row>
          <xdr:rowOff>0</xdr:rowOff>
        </xdr:from>
        <xdr:to>
          <xdr:col>11</xdr:col>
          <xdr:colOff>438150</xdr:colOff>
          <xdr:row>49</xdr:row>
          <xdr:rowOff>0</xdr:rowOff>
        </xdr:to>
        <xdr:sp macro="" textlink="">
          <xdr:nvSpPr>
            <xdr:cNvPr id="6300" name="Check Box 827" hidden="1">
              <a:extLst>
                <a:ext uri="{63B3BB69-23CF-44E3-9099-C40C66FF867C}">
                  <a14:compatExt spid="_x0000_s6300"/>
                </a:ext>
                <a:ext uri="{FF2B5EF4-FFF2-40B4-BE49-F238E27FC236}">
                  <a16:creationId xmlns:a16="http://schemas.microsoft.com/office/drawing/2014/main" id="{00000000-0008-0000-0800-00009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49</xdr:row>
          <xdr:rowOff>0</xdr:rowOff>
        </xdr:from>
        <xdr:to>
          <xdr:col>11</xdr:col>
          <xdr:colOff>438150</xdr:colOff>
          <xdr:row>49</xdr:row>
          <xdr:rowOff>0</xdr:rowOff>
        </xdr:to>
        <xdr:sp macro="" textlink="">
          <xdr:nvSpPr>
            <xdr:cNvPr id="6301" name="Check Box 828" hidden="1">
              <a:extLst>
                <a:ext uri="{63B3BB69-23CF-44E3-9099-C40C66FF867C}">
                  <a14:compatExt spid="_x0000_s6301"/>
                </a:ext>
                <a:ext uri="{FF2B5EF4-FFF2-40B4-BE49-F238E27FC236}">
                  <a16:creationId xmlns:a16="http://schemas.microsoft.com/office/drawing/2014/main" id="{00000000-0008-0000-0800-00009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49</xdr:row>
          <xdr:rowOff>0</xdr:rowOff>
        </xdr:from>
        <xdr:to>
          <xdr:col>11</xdr:col>
          <xdr:colOff>438150</xdr:colOff>
          <xdr:row>49</xdr:row>
          <xdr:rowOff>0</xdr:rowOff>
        </xdr:to>
        <xdr:sp macro="" textlink="">
          <xdr:nvSpPr>
            <xdr:cNvPr id="6302" name="Check Box 829" hidden="1">
              <a:extLst>
                <a:ext uri="{63B3BB69-23CF-44E3-9099-C40C66FF867C}">
                  <a14:compatExt spid="_x0000_s6302"/>
                </a:ext>
                <a:ext uri="{FF2B5EF4-FFF2-40B4-BE49-F238E27FC236}">
                  <a16:creationId xmlns:a16="http://schemas.microsoft.com/office/drawing/2014/main" id="{00000000-0008-0000-0800-00009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49</xdr:row>
          <xdr:rowOff>0</xdr:rowOff>
        </xdr:from>
        <xdr:to>
          <xdr:col>11</xdr:col>
          <xdr:colOff>438150</xdr:colOff>
          <xdr:row>49</xdr:row>
          <xdr:rowOff>0</xdr:rowOff>
        </xdr:to>
        <xdr:sp macro="" textlink="">
          <xdr:nvSpPr>
            <xdr:cNvPr id="6303" name="Check Box 830" hidden="1">
              <a:extLst>
                <a:ext uri="{63B3BB69-23CF-44E3-9099-C40C66FF867C}">
                  <a14:compatExt spid="_x0000_s6303"/>
                </a:ext>
                <a:ext uri="{FF2B5EF4-FFF2-40B4-BE49-F238E27FC236}">
                  <a16:creationId xmlns:a16="http://schemas.microsoft.com/office/drawing/2014/main" id="{00000000-0008-0000-0800-00009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49</xdr:row>
          <xdr:rowOff>0</xdr:rowOff>
        </xdr:from>
        <xdr:to>
          <xdr:col>11</xdr:col>
          <xdr:colOff>438150</xdr:colOff>
          <xdr:row>49</xdr:row>
          <xdr:rowOff>0</xdr:rowOff>
        </xdr:to>
        <xdr:sp macro="" textlink="">
          <xdr:nvSpPr>
            <xdr:cNvPr id="6304" name="Check Box 831" hidden="1">
              <a:extLst>
                <a:ext uri="{63B3BB69-23CF-44E3-9099-C40C66FF867C}">
                  <a14:compatExt spid="_x0000_s6304"/>
                </a:ext>
                <a:ext uri="{FF2B5EF4-FFF2-40B4-BE49-F238E27FC236}">
                  <a16:creationId xmlns:a16="http://schemas.microsoft.com/office/drawing/2014/main" id="{00000000-0008-0000-0800-0000A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49</xdr:row>
          <xdr:rowOff>0</xdr:rowOff>
        </xdr:from>
        <xdr:to>
          <xdr:col>11</xdr:col>
          <xdr:colOff>438150</xdr:colOff>
          <xdr:row>49</xdr:row>
          <xdr:rowOff>0</xdr:rowOff>
        </xdr:to>
        <xdr:sp macro="" textlink="">
          <xdr:nvSpPr>
            <xdr:cNvPr id="6305" name="Check Box 832" hidden="1">
              <a:extLst>
                <a:ext uri="{63B3BB69-23CF-44E3-9099-C40C66FF867C}">
                  <a14:compatExt spid="_x0000_s6305"/>
                </a:ext>
                <a:ext uri="{FF2B5EF4-FFF2-40B4-BE49-F238E27FC236}">
                  <a16:creationId xmlns:a16="http://schemas.microsoft.com/office/drawing/2014/main" id="{00000000-0008-0000-0800-0000A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49</xdr:row>
          <xdr:rowOff>0</xdr:rowOff>
        </xdr:from>
        <xdr:to>
          <xdr:col>11</xdr:col>
          <xdr:colOff>438150</xdr:colOff>
          <xdr:row>49</xdr:row>
          <xdr:rowOff>0</xdr:rowOff>
        </xdr:to>
        <xdr:sp macro="" textlink="">
          <xdr:nvSpPr>
            <xdr:cNvPr id="6306" name="Check Box 833" hidden="1">
              <a:extLst>
                <a:ext uri="{63B3BB69-23CF-44E3-9099-C40C66FF867C}">
                  <a14:compatExt spid="_x0000_s6306"/>
                </a:ext>
                <a:ext uri="{FF2B5EF4-FFF2-40B4-BE49-F238E27FC236}">
                  <a16:creationId xmlns:a16="http://schemas.microsoft.com/office/drawing/2014/main" id="{00000000-0008-0000-0800-0000A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49</xdr:row>
          <xdr:rowOff>0</xdr:rowOff>
        </xdr:from>
        <xdr:to>
          <xdr:col>11</xdr:col>
          <xdr:colOff>438150</xdr:colOff>
          <xdr:row>49</xdr:row>
          <xdr:rowOff>0</xdr:rowOff>
        </xdr:to>
        <xdr:sp macro="" textlink="">
          <xdr:nvSpPr>
            <xdr:cNvPr id="6307" name="Check Box 834" hidden="1">
              <a:extLst>
                <a:ext uri="{63B3BB69-23CF-44E3-9099-C40C66FF867C}">
                  <a14:compatExt spid="_x0000_s6307"/>
                </a:ext>
                <a:ext uri="{FF2B5EF4-FFF2-40B4-BE49-F238E27FC236}">
                  <a16:creationId xmlns:a16="http://schemas.microsoft.com/office/drawing/2014/main" id="{00000000-0008-0000-0800-0000A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49</xdr:row>
          <xdr:rowOff>0</xdr:rowOff>
        </xdr:from>
        <xdr:to>
          <xdr:col>11</xdr:col>
          <xdr:colOff>438150</xdr:colOff>
          <xdr:row>49</xdr:row>
          <xdr:rowOff>0</xdr:rowOff>
        </xdr:to>
        <xdr:sp macro="" textlink="">
          <xdr:nvSpPr>
            <xdr:cNvPr id="6308" name="Check Box 835" hidden="1">
              <a:extLst>
                <a:ext uri="{63B3BB69-23CF-44E3-9099-C40C66FF867C}">
                  <a14:compatExt spid="_x0000_s6308"/>
                </a:ext>
                <a:ext uri="{FF2B5EF4-FFF2-40B4-BE49-F238E27FC236}">
                  <a16:creationId xmlns:a16="http://schemas.microsoft.com/office/drawing/2014/main" id="{00000000-0008-0000-0800-0000A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49</xdr:row>
          <xdr:rowOff>0</xdr:rowOff>
        </xdr:from>
        <xdr:to>
          <xdr:col>11</xdr:col>
          <xdr:colOff>438150</xdr:colOff>
          <xdr:row>49</xdr:row>
          <xdr:rowOff>0</xdr:rowOff>
        </xdr:to>
        <xdr:sp macro="" textlink="">
          <xdr:nvSpPr>
            <xdr:cNvPr id="6309" name="Check Box 836" hidden="1">
              <a:extLst>
                <a:ext uri="{63B3BB69-23CF-44E3-9099-C40C66FF867C}">
                  <a14:compatExt spid="_x0000_s6309"/>
                </a:ext>
                <a:ext uri="{FF2B5EF4-FFF2-40B4-BE49-F238E27FC236}">
                  <a16:creationId xmlns:a16="http://schemas.microsoft.com/office/drawing/2014/main" id="{00000000-0008-0000-0800-0000A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49</xdr:row>
          <xdr:rowOff>0</xdr:rowOff>
        </xdr:from>
        <xdr:to>
          <xdr:col>11</xdr:col>
          <xdr:colOff>438150</xdr:colOff>
          <xdr:row>49</xdr:row>
          <xdr:rowOff>0</xdr:rowOff>
        </xdr:to>
        <xdr:sp macro="" textlink="">
          <xdr:nvSpPr>
            <xdr:cNvPr id="6310" name="Check Box 837" hidden="1">
              <a:extLst>
                <a:ext uri="{63B3BB69-23CF-44E3-9099-C40C66FF867C}">
                  <a14:compatExt spid="_x0000_s6310"/>
                </a:ext>
                <a:ext uri="{FF2B5EF4-FFF2-40B4-BE49-F238E27FC236}">
                  <a16:creationId xmlns:a16="http://schemas.microsoft.com/office/drawing/2014/main" id="{00000000-0008-0000-0800-0000A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49</xdr:row>
          <xdr:rowOff>0</xdr:rowOff>
        </xdr:from>
        <xdr:to>
          <xdr:col>11</xdr:col>
          <xdr:colOff>438150</xdr:colOff>
          <xdr:row>49</xdr:row>
          <xdr:rowOff>0</xdr:rowOff>
        </xdr:to>
        <xdr:sp macro="" textlink="">
          <xdr:nvSpPr>
            <xdr:cNvPr id="6311" name="Check Box 838" hidden="1">
              <a:extLst>
                <a:ext uri="{63B3BB69-23CF-44E3-9099-C40C66FF867C}">
                  <a14:compatExt spid="_x0000_s6311"/>
                </a:ext>
                <a:ext uri="{FF2B5EF4-FFF2-40B4-BE49-F238E27FC236}">
                  <a16:creationId xmlns:a16="http://schemas.microsoft.com/office/drawing/2014/main" id="{00000000-0008-0000-0800-0000A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49</xdr:row>
          <xdr:rowOff>0</xdr:rowOff>
        </xdr:from>
        <xdr:to>
          <xdr:col>11</xdr:col>
          <xdr:colOff>438150</xdr:colOff>
          <xdr:row>49</xdr:row>
          <xdr:rowOff>0</xdr:rowOff>
        </xdr:to>
        <xdr:sp macro="" textlink="">
          <xdr:nvSpPr>
            <xdr:cNvPr id="6312" name="Check Box 839" hidden="1">
              <a:extLst>
                <a:ext uri="{63B3BB69-23CF-44E3-9099-C40C66FF867C}">
                  <a14:compatExt spid="_x0000_s6312"/>
                </a:ext>
                <a:ext uri="{FF2B5EF4-FFF2-40B4-BE49-F238E27FC236}">
                  <a16:creationId xmlns:a16="http://schemas.microsoft.com/office/drawing/2014/main" id="{00000000-0008-0000-0800-0000A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49</xdr:row>
          <xdr:rowOff>0</xdr:rowOff>
        </xdr:from>
        <xdr:to>
          <xdr:col>11</xdr:col>
          <xdr:colOff>438150</xdr:colOff>
          <xdr:row>49</xdr:row>
          <xdr:rowOff>0</xdr:rowOff>
        </xdr:to>
        <xdr:sp macro="" textlink="">
          <xdr:nvSpPr>
            <xdr:cNvPr id="6313" name="Check Box 840" hidden="1">
              <a:extLst>
                <a:ext uri="{63B3BB69-23CF-44E3-9099-C40C66FF867C}">
                  <a14:compatExt spid="_x0000_s6313"/>
                </a:ext>
                <a:ext uri="{FF2B5EF4-FFF2-40B4-BE49-F238E27FC236}">
                  <a16:creationId xmlns:a16="http://schemas.microsoft.com/office/drawing/2014/main" id="{00000000-0008-0000-0800-0000A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49</xdr:row>
          <xdr:rowOff>0</xdr:rowOff>
        </xdr:from>
        <xdr:to>
          <xdr:col>11</xdr:col>
          <xdr:colOff>438150</xdr:colOff>
          <xdr:row>49</xdr:row>
          <xdr:rowOff>0</xdr:rowOff>
        </xdr:to>
        <xdr:sp macro="" textlink="">
          <xdr:nvSpPr>
            <xdr:cNvPr id="6314" name="Check Box 841" hidden="1">
              <a:extLst>
                <a:ext uri="{63B3BB69-23CF-44E3-9099-C40C66FF867C}">
                  <a14:compatExt spid="_x0000_s6314"/>
                </a:ext>
                <a:ext uri="{FF2B5EF4-FFF2-40B4-BE49-F238E27FC236}">
                  <a16:creationId xmlns:a16="http://schemas.microsoft.com/office/drawing/2014/main" id="{00000000-0008-0000-0800-0000A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49</xdr:row>
          <xdr:rowOff>0</xdr:rowOff>
        </xdr:from>
        <xdr:to>
          <xdr:col>11</xdr:col>
          <xdr:colOff>438150</xdr:colOff>
          <xdr:row>49</xdr:row>
          <xdr:rowOff>0</xdr:rowOff>
        </xdr:to>
        <xdr:sp macro="" textlink="">
          <xdr:nvSpPr>
            <xdr:cNvPr id="6315" name="Check Box 842" hidden="1">
              <a:extLst>
                <a:ext uri="{63B3BB69-23CF-44E3-9099-C40C66FF867C}">
                  <a14:compatExt spid="_x0000_s6315"/>
                </a:ext>
                <a:ext uri="{FF2B5EF4-FFF2-40B4-BE49-F238E27FC236}">
                  <a16:creationId xmlns:a16="http://schemas.microsoft.com/office/drawing/2014/main" id="{00000000-0008-0000-0800-0000A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49</xdr:row>
          <xdr:rowOff>0</xdr:rowOff>
        </xdr:from>
        <xdr:to>
          <xdr:col>11</xdr:col>
          <xdr:colOff>438150</xdr:colOff>
          <xdr:row>49</xdr:row>
          <xdr:rowOff>0</xdr:rowOff>
        </xdr:to>
        <xdr:sp macro="" textlink="">
          <xdr:nvSpPr>
            <xdr:cNvPr id="6316" name="Check Box 843" hidden="1">
              <a:extLst>
                <a:ext uri="{63B3BB69-23CF-44E3-9099-C40C66FF867C}">
                  <a14:compatExt spid="_x0000_s6316"/>
                </a:ext>
                <a:ext uri="{FF2B5EF4-FFF2-40B4-BE49-F238E27FC236}">
                  <a16:creationId xmlns:a16="http://schemas.microsoft.com/office/drawing/2014/main" id="{00000000-0008-0000-0800-0000A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146</xdr:row>
          <xdr:rowOff>19050</xdr:rowOff>
        </xdr:from>
        <xdr:to>
          <xdr:col>10</xdr:col>
          <xdr:colOff>438150</xdr:colOff>
          <xdr:row>146</xdr:row>
          <xdr:rowOff>228600</xdr:rowOff>
        </xdr:to>
        <xdr:sp macro="" textlink="">
          <xdr:nvSpPr>
            <xdr:cNvPr id="6317" name="Check Box 847" hidden="1">
              <a:extLst>
                <a:ext uri="{63B3BB69-23CF-44E3-9099-C40C66FF867C}">
                  <a14:compatExt spid="_x0000_s6317"/>
                </a:ext>
                <a:ext uri="{FF2B5EF4-FFF2-40B4-BE49-F238E27FC236}">
                  <a16:creationId xmlns:a16="http://schemas.microsoft.com/office/drawing/2014/main" id="{00000000-0008-0000-0800-0000A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147</xdr:row>
          <xdr:rowOff>19050</xdr:rowOff>
        </xdr:from>
        <xdr:to>
          <xdr:col>10</xdr:col>
          <xdr:colOff>438150</xdr:colOff>
          <xdr:row>147</xdr:row>
          <xdr:rowOff>228600</xdr:rowOff>
        </xdr:to>
        <xdr:sp macro="" textlink="">
          <xdr:nvSpPr>
            <xdr:cNvPr id="6318" name="Check Box 848" hidden="1">
              <a:extLst>
                <a:ext uri="{63B3BB69-23CF-44E3-9099-C40C66FF867C}">
                  <a14:compatExt spid="_x0000_s6318"/>
                </a:ext>
                <a:ext uri="{FF2B5EF4-FFF2-40B4-BE49-F238E27FC236}">
                  <a16:creationId xmlns:a16="http://schemas.microsoft.com/office/drawing/2014/main" id="{00000000-0008-0000-0800-0000A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146</xdr:row>
          <xdr:rowOff>19050</xdr:rowOff>
        </xdr:from>
        <xdr:to>
          <xdr:col>14</xdr:col>
          <xdr:colOff>561975</xdr:colOff>
          <xdr:row>146</xdr:row>
          <xdr:rowOff>219075</xdr:rowOff>
        </xdr:to>
        <xdr:sp macro="" textlink="">
          <xdr:nvSpPr>
            <xdr:cNvPr id="6319" name="Check Box 849" hidden="1">
              <a:extLst>
                <a:ext uri="{63B3BB69-23CF-44E3-9099-C40C66FF867C}">
                  <a14:compatExt spid="_x0000_s6319"/>
                </a:ext>
                <a:ext uri="{FF2B5EF4-FFF2-40B4-BE49-F238E27FC236}">
                  <a16:creationId xmlns:a16="http://schemas.microsoft.com/office/drawing/2014/main" id="{00000000-0008-0000-0800-0000A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148</xdr:row>
          <xdr:rowOff>19050</xdr:rowOff>
        </xdr:from>
        <xdr:to>
          <xdr:col>10</xdr:col>
          <xdr:colOff>438150</xdr:colOff>
          <xdr:row>148</xdr:row>
          <xdr:rowOff>228600</xdr:rowOff>
        </xdr:to>
        <xdr:sp macro="" textlink="">
          <xdr:nvSpPr>
            <xdr:cNvPr id="6320" name="Check Box 850" hidden="1">
              <a:extLst>
                <a:ext uri="{63B3BB69-23CF-44E3-9099-C40C66FF867C}">
                  <a14:compatExt spid="_x0000_s6320"/>
                </a:ext>
                <a:ext uri="{FF2B5EF4-FFF2-40B4-BE49-F238E27FC236}">
                  <a16:creationId xmlns:a16="http://schemas.microsoft.com/office/drawing/2014/main" id="{00000000-0008-0000-0800-0000B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149</xdr:row>
          <xdr:rowOff>19050</xdr:rowOff>
        </xdr:from>
        <xdr:to>
          <xdr:col>10</xdr:col>
          <xdr:colOff>438150</xdr:colOff>
          <xdr:row>149</xdr:row>
          <xdr:rowOff>228600</xdr:rowOff>
        </xdr:to>
        <xdr:sp macro="" textlink="">
          <xdr:nvSpPr>
            <xdr:cNvPr id="6321" name="Check Box 851" hidden="1">
              <a:extLst>
                <a:ext uri="{63B3BB69-23CF-44E3-9099-C40C66FF867C}">
                  <a14:compatExt spid="_x0000_s6321"/>
                </a:ext>
                <a:ext uri="{FF2B5EF4-FFF2-40B4-BE49-F238E27FC236}">
                  <a16:creationId xmlns:a16="http://schemas.microsoft.com/office/drawing/2014/main" id="{00000000-0008-0000-0800-0000B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150</xdr:row>
          <xdr:rowOff>19050</xdr:rowOff>
        </xdr:from>
        <xdr:to>
          <xdr:col>10</xdr:col>
          <xdr:colOff>438150</xdr:colOff>
          <xdr:row>150</xdr:row>
          <xdr:rowOff>228600</xdr:rowOff>
        </xdr:to>
        <xdr:sp macro="" textlink="">
          <xdr:nvSpPr>
            <xdr:cNvPr id="6322" name="Check Box 852" hidden="1">
              <a:extLst>
                <a:ext uri="{63B3BB69-23CF-44E3-9099-C40C66FF867C}">
                  <a14:compatExt spid="_x0000_s6322"/>
                </a:ext>
                <a:ext uri="{FF2B5EF4-FFF2-40B4-BE49-F238E27FC236}">
                  <a16:creationId xmlns:a16="http://schemas.microsoft.com/office/drawing/2014/main" id="{00000000-0008-0000-0800-0000B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151</xdr:row>
          <xdr:rowOff>19050</xdr:rowOff>
        </xdr:from>
        <xdr:to>
          <xdr:col>10</xdr:col>
          <xdr:colOff>438150</xdr:colOff>
          <xdr:row>151</xdr:row>
          <xdr:rowOff>228600</xdr:rowOff>
        </xdr:to>
        <xdr:sp macro="" textlink="">
          <xdr:nvSpPr>
            <xdr:cNvPr id="6323" name="Check Box 853" hidden="1">
              <a:extLst>
                <a:ext uri="{63B3BB69-23CF-44E3-9099-C40C66FF867C}">
                  <a14:compatExt spid="_x0000_s6323"/>
                </a:ext>
                <a:ext uri="{FF2B5EF4-FFF2-40B4-BE49-F238E27FC236}">
                  <a16:creationId xmlns:a16="http://schemas.microsoft.com/office/drawing/2014/main" id="{00000000-0008-0000-0800-0000B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152</xdr:row>
          <xdr:rowOff>19050</xdr:rowOff>
        </xdr:from>
        <xdr:to>
          <xdr:col>10</xdr:col>
          <xdr:colOff>438150</xdr:colOff>
          <xdr:row>152</xdr:row>
          <xdr:rowOff>228600</xdr:rowOff>
        </xdr:to>
        <xdr:sp macro="" textlink="">
          <xdr:nvSpPr>
            <xdr:cNvPr id="6324" name="Check Box 854" hidden="1">
              <a:extLst>
                <a:ext uri="{63B3BB69-23CF-44E3-9099-C40C66FF867C}">
                  <a14:compatExt spid="_x0000_s6324"/>
                </a:ext>
                <a:ext uri="{FF2B5EF4-FFF2-40B4-BE49-F238E27FC236}">
                  <a16:creationId xmlns:a16="http://schemas.microsoft.com/office/drawing/2014/main" id="{00000000-0008-0000-0800-0000B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153</xdr:row>
          <xdr:rowOff>19050</xdr:rowOff>
        </xdr:from>
        <xdr:to>
          <xdr:col>10</xdr:col>
          <xdr:colOff>438150</xdr:colOff>
          <xdr:row>153</xdr:row>
          <xdr:rowOff>228600</xdr:rowOff>
        </xdr:to>
        <xdr:sp macro="" textlink="">
          <xdr:nvSpPr>
            <xdr:cNvPr id="6325" name="Check Box 855" hidden="1">
              <a:extLst>
                <a:ext uri="{63B3BB69-23CF-44E3-9099-C40C66FF867C}">
                  <a14:compatExt spid="_x0000_s6325"/>
                </a:ext>
                <a:ext uri="{FF2B5EF4-FFF2-40B4-BE49-F238E27FC236}">
                  <a16:creationId xmlns:a16="http://schemas.microsoft.com/office/drawing/2014/main" id="{00000000-0008-0000-0800-0000B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154</xdr:row>
          <xdr:rowOff>19050</xdr:rowOff>
        </xdr:from>
        <xdr:to>
          <xdr:col>10</xdr:col>
          <xdr:colOff>438150</xdr:colOff>
          <xdr:row>154</xdr:row>
          <xdr:rowOff>228600</xdr:rowOff>
        </xdr:to>
        <xdr:sp macro="" textlink="">
          <xdr:nvSpPr>
            <xdr:cNvPr id="6326" name="Check Box 856" hidden="1">
              <a:extLst>
                <a:ext uri="{63B3BB69-23CF-44E3-9099-C40C66FF867C}">
                  <a14:compatExt spid="_x0000_s6326"/>
                </a:ext>
                <a:ext uri="{FF2B5EF4-FFF2-40B4-BE49-F238E27FC236}">
                  <a16:creationId xmlns:a16="http://schemas.microsoft.com/office/drawing/2014/main" id="{00000000-0008-0000-0800-0000B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155</xdr:row>
          <xdr:rowOff>19050</xdr:rowOff>
        </xdr:from>
        <xdr:to>
          <xdr:col>10</xdr:col>
          <xdr:colOff>438150</xdr:colOff>
          <xdr:row>155</xdr:row>
          <xdr:rowOff>228600</xdr:rowOff>
        </xdr:to>
        <xdr:sp macro="" textlink="">
          <xdr:nvSpPr>
            <xdr:cNvPr id="6327" name="Check Box 857" hidden="1">
              <a:extLst>
                <a:ext uri="{63B3BB69-23CF-44E3-9099-C40C66FF867C}">
                  <a14:compatExt spid="_x0000_s6327"/>
                </a:ext>
                <a:ext uri="{FF2B5EF4-FFF2-40B4-BE49-F238E27FC236}">
                  <a16:creationId xmlns:a16="http://schemas.microsoft.com/office/drawing/2014/main" id="{00000000-0008-0000-0800-0000B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156</xdr:row>
          <xdr:rowOff>19050</xdr:rowOff>
        </xdr:from>
        <xdr:to>
          <xdr:col>10</xdr:col>
          <xdr:colOff>438150</xdr:colOff>
          <xdr:row>156</xdr:row>
          <xdr:rowOff>228600</xdr:rowOff>
        </xdr:to>
        <xdr:sp macro="" textlink="">
          <xdr:nvSpPr>
            <xdr:cNvPr id="6328" name="Check Box 858" hidden="1">
              <a:extLst>
                <a:ext uri="{63B3BB69-23CF-44E3-9099-C40C66FF867C}">
                  <a14:compatExt spid="_x0000_s6328"/>
                </a:ext>
                <a:ext uri="{FF2B5EF4-FFF2-40B4-BE49-F238E27FC236}">
                  <a16:creationId xmlns:a16="http://schemas.microsoft.com/office/drawing/2014/main" id="{00000000-0008-0000-0800-0000B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157</xdr:row>
          <xdr:rowOff>19050</xdr:rowOff>
        </xdr:from>
        <xdr:to>
          <xdr:col>10</xdr:col>
          <xdr:colOff>438150</xdr:colOff>
          <xdr:row>157</xdr:row>
          <xdr:rowOff>228600</xdr:rowOff>
        </xdr:to>
        <xdr:sp macro="" textlink="">
          <xdr:nvSpPr>
            <xdr:cNvPr id="6329" name="Check Box 859" hidden="1">
              <a:extLst>
                <a:ext uri="{63B3BB69-23CF-44E3-9099-C40C66FF867C}">
                  <a14:compatExt spid="_x0000_s6329"/>
                </a:ext>
                <a:ext uri="{FF2B5EF4-FFF2-40B4-BE49-F238E27FC236}">
                  <a16:creationId xmlns:a16="http://schemas.microsoft.com/office/drawing/2014/main" id="{00000000-0008-0000-0800-0000B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158</xdr:row>
          <xdr:rowOff>19050</xdr:rowOff>
        </xdr:from>
        <xdr:to>
          <xdr:col>10</xdr:col>
          <xdr:colOff>438150</xdr:colOff>
          <xdr:row>158</xdr:row>
          <xdr:rowOff>228600</xdr:rowOff>
        </xdr:to>
        <xdr:sp macro="" textlink="">
          <xdr:nvSpPr>
            <xdr:cNvPr id="6330" name="Check Box 860" hidden="1">
              <a:extLst>
                <a:ext uri="{63B3BB69-23CF-44E3-9099-C40C66FF867C}">
                  <a14:compatExt spid="_x0000_s6330"/>
                </a:ext>
                <a:ext uri="{FF2B5EF4-FFF2-40B4-BE49-F238E27FC236}">
                  <a16:creationId xmlns:a16="http://schemas.microsoft.com/office/drawing/2014/main" id="{00000000-0008-0000-0800-0000B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159</xdr:row>
          <xdr:rowOff>19050</xdr:rowOff>
        </xdr:from>
        <xdr:to>
          <xdr:col>10</xdr:col>
          <xdr:colOff>438150</xdr:colOff>
          <xdr:row>159</xdr:row>
          <xdr:rowOff>228600</xdr:rowOff>
        </xdr:to>
        <xdr:sp macro="" textlink="">
          <xdr:nvSpPr>
            <xdr:cNvPr id="6331" name="Check Box 861" hidden="1">
              <a:extLst>
                <a:ext uri="{63B3BB69-23CF-44E3-9099-C40C66FF867C}">
                  <a14:compatExt spid="_x0000_s6331"/>
                </a:ext>
                <a:ext uri="{FF2B5EF4-FFF2-40B4-BE49-F238E27FC236}">
                  <a16:creationId xmlns:a16="http://schemas.microsoft.com/office/drawing/2014/main" id="{00000000-0008-0000-0800-0000B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160</xdr:row>
          <xdr:rowOff>19050</xdr:rowOff>
        </xdr:from>
        <xdr:to>
          <xdr:col>10</xdr:col>
          <xdr:colOff>438150</xdr:colOff>
          <xdr:row>160</xdr:row>
          <xdr:rowOff>228600</xdr:rowOff>
        </xdr:to>
        <xdr:sp macro="" textlink="">
          <xdr:nvSpPr>
            <xdr:cNvPr id="6332" name="Check Box 862" hidden="1">
              <a:extLst>
                <a:ext uri="{63B3BB69-23CF-44E3-9099-C40C66FF867C}">
                  <a14:compatExt spid="_x0000_s6332"/>
                </a:ext>
                <a:ext uri="{FF2B5EF4-FFF2-40B4-BE49-F238E27FC236}">
                  <a16:creationId xmlns:a16="http://schemas.microsoft.com/office/drawing/2014/main" id="{00000000-0008-0000-0800-0000B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161</xdr:row>
          <xdr:rowOff>19050</xdr:rowOff>
        </xdr:from>
        <xdr:to>
          <xdr:col>10</xdr:col>
          <xdr:colOff>438150</xdr:colOff>
          <xdr:row>161</xdr:row>
          <xdr:rowOff>228600</xdr:rowOff>
        </xdr:to>
        <xdr:sp macro="" textlink="">
          <xdr:nvSpPr>
            <xdr:cNvPr id="6333" name="Check Box 863" hidden="1">
              <a:extLst>
                <a:ext uri="{63B3BB69-23CF-44E3-9099-C40C66FF867C}">
                  <a14:compatExt spid="_x0000_s6333"/>
                </a:ext>
                <a:ext uri="{FF2B5EF4-FFF2-40B4-BE49-F238E27FC236}">
                  <a16:creationId xmlns:a16="http://schemas.microsoft.com/office/drawing/2014/main" id="{00000000-0008-0000-0800-0000B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162</xdr:row>
          <xdr:rowOff>19050</xdr:rowOff>
        </xdr:from>
        <xdr:to>
          <xdr:col>10</xdr:col>
          <xdr:colOff>438150</xdr:colOff>
          <xdr:row>162</xdr:row>
          <xdr:rowOff>228600</xdr:rowOff>
        </xdr:to>
        <xdr:sp macro="" textlink="">
          <xdr:nvSpPr>
            <xdr:cNvPr id="6334" name="Check Box 864" hidden="1">
              <a:extLst>
                <a:ext uri="{63B3BB69-23CF-44E3-9099-C40C66FF867C}">
                  <a14:compatExt spid="_x0000_s6334"/>
                </a:ext>
                <a:ext uri="{FF2B5EF4-FFF2-40B4-BE49-F238E27FC236}">
                  <a16:creationId xmlns:a16="http://schemas.microsoft.com/office/drawing/2014/main" id="{00000000-0008-0000-0800-0000B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163</xdr:row>
          <xdr:rowOff>19050</xdr:rowOff>
        </xdr:from>
        <xdr:to>
          <xdr:col>10</xdr:col>
          <xdr:colOff>438150</xdr:colOff>
          <xdr:row>163</xdr:row>
          <xdr:rowOff>228600</xdr:rowOff>
        </xdr:to>
        <xdr:sp macro="" textlink="">
          <xdr:nvSpPr>
            <xdr:cNvPr id="6335" name="Check Box 865" hidden="1">
              <a:extLst>
                <a:ext uri="{63B3BB69-23CF-44E3-9099-C40C66FF867C}">
                  <a14:compatExt spid="_x0000_s6335"/>
                </a:ext>
                <a:ext uri="{FF2B5EF4-FFF2-40B4-BE49-F238E27FC236}">
                  <a16:creationId xmlns:a16="http://schemas.microsoft.com/office/drawing/2014/main" id="{00000000-0008-0000-0800-0000B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164</xdr:row>
          <xdr:rowOff>19050</xdr:rowOff>
        </xdr:from>
        <xdr:to>
          <xdr:col>10</xdr:col>
          <xdr:colOff>438150</xdr:colOff>
          <xdr:row>164</xdr:row>
          <xdr:rowOff>228600</xdr:rowOff>
        </xdr:to>
        <xdr:sp macro="" textlink="">
          <xdr:nvSpPr>
            <xdr:cNvPr id="6336" name="Check Box 866" hidden="1">
              <a:extLst>
                <a:ext uri="{63B3BB69-23CF-44E3-9099-C40C66FF867C}">
                  <a14:compatExt spid="_x0000_s6336"/>
                </a:ext>
                <a:ext uri="{FF2B5EF4-FFF2-40B4-BE49-F238E27FC236}">
                  <a16:creationId xmlns:a16="http://schemas.microsoft.com/office/drawing/2014/main" id="{00000000-0008-0000-0800-0000C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165</xdr:row>
          <xdr:rowOff>19050</xdr:rowOff>
        </xdr:from>
        <xdr:to>
          <xdr:col>10</xdr:col>
          <xdr:colOff>438150</xdr:colOff>
          <xdr:row>165</xdr:row>
          <xdr:rowOff>228600</xdr:rowOff>
        </xdr:to>
        <xdr:sp macro="" textlink="">
          <xdr:nvSpPr>
            <xdr:cNvPr id="6337" name="Check Box 867" hidden="1">
              <a:extLst>
                <a:ext uri="{63B3BB69-23CF-44E3-9099-C40C66FF867C}">
                  <a14:compatExt spid="_x0000_s6337"/>
                </a:ext>
                <a:ext uri="{FF2B5EF4-FFF2-40B4-BE49-F238E27FC236}">
                  <a16:creationId xmlns:a16="http://schemas.microsoft.com/office/drawing/2014/main" id="{00000000-0008-0000-0800-0000C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166</xdr:row>
          <xdr:rowOff>19050</xdr:rowOff>
        </xdr:from>
        <xdr:to>
          <xdr:col>10</xdr:col>
          <xdr:colOff>438150</xdr:colOff>
          <xdr:row>166</xdr:row>
          <xdr:rowOff>228600</xdr:rowOff>
        </xdr:to>
        <xdr:sp macro="" textlink="">
          <xdr:nvSpPr>
            <xdr:cNvPr id="6338" name="Check Box 869" hidden="1">
              <a:extLst>
                <a:ext uri="{63B3BB69-23CF-44E3-9099-C40C66FF867C}">
                  <a14:compatExt spid="_x0000_s6338"/>
                </a:ext>
                <a:ext uri="{FF2B5EF4-FFF2-40B4-BE49-F238E27FC236}">
                  <a16:creationId xmlns:a16="http://schemas.microsoft.com/office/drawing/2014/main" id="{00000000-0008-0000-0800-0000C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167</xdr:row>
          <xdr:rowOff>19050</xdr:rowOff>
        </xdr:from>
        <xdr:to>
          <xdr:col>10</xdr:col>
          <xdr:colOff>438150</xdr:colOff>
          <xdr:row>167</xdr:row>
          <xdr:rowOff>228600</xdr:rowOff>
        </xdr:to>
        <xdr:sp macro="" textlink="">
          <xdr:nvSpPr>
            <xdr:cNvPr id="6339" name="Check Box 870" hidden="1">
              <a:extLst>
                <a:ext uri="{63B3BB69-23CF-44E3-9099-C40C66FF867C}">
                  <a14:compatExt spid="_x0000_s6339"/>
                </a:ext>
                <a:ext uri="{FF2B5EF4-FFF2-40B4-BE49-F238E27FC236}">
                  <a16:creationId xmlns:a16="http://schemas.microsoft.com/office/drawing/2014/main" id="{00000000-0008-0000-0800-0000C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168</xdr:row>
          <xdr:rowOff>19050</xdr:rowOff>
        </xdr:from>
        <xdr:to>
          <xdr:col>10</xdr:col>
          <xdr:colOff>438150</xdr:colOff>
          <xdr:row>168</xdr:row>
          <xdr:rowOff>228600</xdr:rowOff>
        </xdr:to>
        <xdr:sp macro="" textlink="">
          <xdr:nvSpPr>
            <xdr:cNvPr id="6340" name="Check Box 871" hidden="1">
              <a:extLst>
                <a:ext uri="{63B3BB69-23CF-44E3-9099-C40C66FF867C}">
                  <a14:compatExt spid="_x0000_s6340"/>
                </a:ext>
                <a:ext uri="{FF2B5EF4-FFF2-40B4-BE49-F238E27FC236}">
                  <a16:creationId xmlns:a16="http://schemas.microsoft.com/office/drawing/2014/main" id="{00000000-0008-0000-0800-0000C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169</xdr:row>
          <xdr:rowOff>19050</xdr:rowOff>
        </xdr:from>
        <xdr:to>
          <xdr:col>10</xdr:col>
          <xdr:colOff>438150</xdr:colOff>
          <xdr:row>169</xdr:row>
          <xdr:rowOff>228600</xdr:rowOff>
        </xdr:to>
        <xdr:sp macro="" textlink="">
          <xdr:nvSpPr>
            <xdr:cNvPr id="6341" name="Check Box 872" hidden="1">
              <a:extLst>
                <a:ext uri="{63B3BB69-23CF-44E3-9099-C40C66FF867C}">
                  <a14:compatExt spid="_x0000_s6341"/>
                </a:ext>
                <a:ext uri="{FF2B5EF4-FFF2-40B4-BE49-F238E27FC236}">
                  <a16:creationId xmlns:a16="http://schemas.microsoft.com/office/drawing/2014/main" id="{00000000-0008-0000-0800-0000C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170</xdr:row>
          <xdr:rowOff>19050</xdr:rowOff>
        </xdr:from>
        <xdr:to>
          <xdr:col>10</xdr:col>
          <xdr:colOff>438150</xdr:colOff>
          <xdr:row>170</xdr:row>
          <xdr:rowOff>228600</xdr:rowOff>
        </xdr:to>
        <xdr:sp macro="" textlink="">
          <xdr:nvSpPr>
            <xdr:cNvPr id="6342" name="Check Box 873" hidden="1">
              <a:extLst>
                <a:ext uri="{63B3BB69-23CF-44E3-9099-C40C66FF867C}">
                  <a14:compatExt spid="_x0000_s6342"/>
                </a:ext>
                <a:ext uri="{FF2B5EF4-FFF2-40B4-BE49-F238E27FC236}">
                  <a16:creationId xmlns:a16="http://schemas.microsoft.com/office/drawing/2014/main" id="{00000000-0008-0000-0800-0000C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171</xdr:row>
          <xdr:rowOff>19050</xdr:rowOff>
        </xdr:from>
        <xdr:to>
          <xdr:col>10</xdr:col>
          <xdr:colOff>438150</xdr:colOff>
          <xdr:row>171</xdr:row>
          <xdr:rowOff>228600</xdr:rowOff>
        </xdr:to>
        <xdr:sp macro="" textlink="">
          <xdr:nvSpPr>
            <xdr:cNvPr id="6343" name="Check Box 874" hidden="1">
              <a:extLst>
                <a:ext uri="{63B3BB69-23CF-44E3-9099-C40C66FF867C}">
                  <a14:compatExt spid="_x0000_s6343"/>
                </a:ext>
                <a:ext uri="{FF2B5EF4-FFF2-40B4-BE49-F238E27FC236}">
                  <a16:creationId xmlns:a16="http://schemas.microsoft.com/office/drawing/2014/main" id="{00000000-0008-0000-0800-0000C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172</xdr:row>
          <xdr:rowOff>19050</xdr:rowOff>
        </xdr:from>
        <xdr:to>
          <xdr:col>10</xdr:col>
          <xdr:colOff>438150</xdr:colOff>
          <xdr:row>172</xdr:row>
          <xdr:rowOff>228600</xdr:rowOff>
        </xdr:to>
        <xdr:sp macro="" textlink="">
          <xdr:nvSpPr>
            <xdr:cNvPr id="6344" name="Check Box 875" hidden="1">
              <a:extLst>
                <a:ext uri="{63B3BB69-23CF-44E3-9099-C40C66FF867C}">
                  <a14:compatExt spid="_x0000_s6344"/>
                </a:ext>
                <a:ext uri="{FF2B5EF4-FFF2-40B4-BE49-F238E27FC236}">
                  <a16:creationId xmlns:a16="http://schemas.microsoft.com/office/drawing/2014/main" id="{00000000-0008-0000-0800-0000C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173</xdr:row>
          <xdr:rowOff>19050</xdr:rowOff>
        </xdr:from>
        <xdr:to>
          <xdr:col>10</xdr:col>
          <xdr:colOff>438150</xdr:colOff>
          <xdr:row>173</xdr:row>
          <xdr:rowOff>228600</xdr:rowOff>
        </xdr:to>
        <xdr:sp macro="" textlink="">
          <xdr:nvSpPr>
            <xdr:cNvPr id="6345" name="Check Box 876" hidden="1">
              <a:extLst>
                <a:ext uri="{63B3BB69-23CF-44E3-9099-C40C66FF867C}">
                  <a14:compatExt spid="_x0000_s6345"/>
                </a:ext>
                <a:ext uri="{FF2B5EF4-FFF2-40B4-BE49-F238E27FC236}">
                  <a16:creationId xmlns:a16="http://schemas.microsoft.com/office/drawing/2014/main" id="{00000000-0008-0000-0800-0000C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174</xdr:row>
          <xdr:rowOff>19050</xdr:rowOff>
        </xdr:from>
        <xdr:to>
          <xdr:col>10</xdr:col>
          <xdr:colOff>438150</xdr:colOff>
          <xdr:row>174</xdr:row>
          <xdr:rowOff>228600</xdr:rowOff>
        </xdr:to>
        <xdr:sp macro="" textlink="">
          <xdr:nvSpPr>
            <xdr:cNvPr id="6346" name="Check Box 877" hidden="1">
              <a:extLst>
                <a:ext uri="{63B3BB69-23CF-44E3-9099-C40C66FF867C}">
                  <a14:compatExt spid="_x0000_s6346"/>
                </a:ext>
                <a:ext uri="{FF2B5EF4-FFF2-40B4-BE49-F238E27FC236}">
                  <a16:creationId xmlns:a16="http://schemas.microsoft.com/office/drawing/2014/main" id="{00000000-0008-0000-0800-0000C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175</xdr:row>
          <xdr:rowOff>19050</xdr:rowOff>
        </xdr:from>
        <xdr:to>
          <xdr:col>10</xdr:col>
          <xdr:colOff>438150</xdr:colOff>
          <xdr:row>175</xdr:row>
          <xdr:rowOff>228600</xdr:rowOff>
        </xdr:to>
        <xdr:sp macro="" textlink="">
          <xdr:nvSpPr>
            <xdr:cNvPr id="6347" name="Check Box 878" hidden="1">
              <a:extLst>
                <a:ext uri="{63B3BB69-23CF-44E3-9099-C40C66FF867C}">
                  <a14:compatExt spid="_x0000_s6347"/>
                </a:ext>
                <a:ext uri="{FF2B5EF4-FFF2-40B4-BE49-F238E27FC236}">
                  <a16:creationId xmlns:a16="http://schemas.microsoft.com/office/drawing/2014/main" id="{00000000-0008-0000-0800-0000C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176</xdr:row>
          <xdr:rowOff>19050</xdr:rowOff>
        </xdr:from>
        <xdr:to>
          <xdr:col>10</xdr:col>
          <xdr:colOff>438150</xdr:colOff>
          <xdr:row>176</xdr:row>
          <xdr:rowOff>228600</xdr:rowOff>
        </xdr:to>
        <xdr:sp macro="" textlink="">
          <xdr:nvSpPr>
            <xdr:cNvPr id="6348" name="Check Box 879" hidden="1">
              <a:extLst>
                <a:ext uri="{63B3BB69-23CF-44E3-9099-C40C66FF867C}">
                  <a14:compatExt spid="_x0000_s6348"/>
                </a:ext>
                <a:ext uri="{FF2B5EF4-FFF2-40B4-BE49-F238E27FC236}">
                  <a16:creationId xmlns:a16="http://schemas.microsoft.com/office/drawing/2014/main" id="{00000000-0008-0000-0800-0000C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177</xdr:row>
          <xdr:rowOff>19050</xdr:rowOff>
        </xdr:from>
        <xdr:to>
          <xdr:col>10</xdr:col>
          <xdr:colOff>438150</xdr:colOff>
          <xdr:row>177</xdr:row>
          <xdr:rowOff>228600</xdr:rowOff>
        </xdr:to>
        <xdr:sp macro="" textlink="">
          <xdr:nvSpPr>
            <xdr:cNvPr id="6349" name="Check Box 880" hidden="1">
              <a:extLst>
                <a:ext uri="{63B3BB69-23CF-44E3-9099-C40C66FF867C}">
                  <a14:compatExt spid="_x0000_s6349"/>
                </a:ext>
                <a:ext uri="{FF2B5EF4-FFF2-40B4-BE49-F238E27FC236}">
                  <a16:creationId xmlns:a16="http://schemas.microsoft.com/office/drawing/2014/main" id="{00000000-0008-0000-0800-0000C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178</xdr:row>
          <xdr:rowOff>19050</xdr:rowOff>
        </xdr:from>
        <xdr:to>
          <xdr:col>10</xdr:col>
          <xdr:colOff>438150</xdr:colOff>
          <xdr:row>178</xdr:row>
          <xdr:rowOff>228600</xdr:rowOff>
        </xdr:to>
        <xdr:sp macro="" textlink="">
          <xdr:nvSpPr>
            <xdr:cNvPr id="6350" name="Check Box 881" hidden="1">
              <a:extLst>
                <a:ext uri="{63B3BB69-23CF-44E3-9099-C40C66FF867C}">
                  <a14:compatExt spid="_x0000_s6350"/>
                </a:ext>
                <a:ext uri="{FF2B5EF4-FFF2-40B4-BE49-F238E27FC236}">
                  <a16:creationId xmlns:a16="http://schemas.microsoft.com/office/drawing/2014/main" id="{00000000-0008-0000-0800-0000C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179</xdr:row>
          <xdr:rowOff>19050</xdr:rowOff>
        </xdr:from>
        <xdr:to>
          <xdr:col>10</xdr:col>
          <xdr:colOff>438150</xdr:colOff>
          <xdr:row>179</xdr:row>
          <xdr:rowOff>228600</xdr:rowOff>
        </xdr:to>
        <xdr:sp macro="" textlink="">
          <xdr:nvSpPr>
            <xdr:cNvPr id="6351" name="Check Box 882" hidden="1">
              <a:extLst>
                <a:ext uri="{63B3BB69-23CF-44E3-9099-C40C66FF867C}">
                  <a14:compatExt spid="_x0000_s6351"/>
                </a:ext>
                <a:ext uri="{FF2B5EF4-FFF2-40B4-BE49-F238E27FC236}">
                  <a16:creationId xmlns:a16="http://schemas.microsoft.com/office/drawing/2014/main" id="{00000000-0008-0000-0800-0000C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180</xdr:row>
          <xdr:rowOff>19050</xdr:rowOff>
        </xdr:from>
        <xdr:to>
          <xdr:col>10</xdr:col>
          <xdr:colOff>438150</xdr:colOff>
          <xdr:row>180</xdr:row>
          <xdr:rowOff>228600</xdr:rowOff>
        </xdr:to>
        <xdr:sp macro="" textlink="">
          <xdr:nvSpPr>
            <xdr:cNvPr id="6352" name="Check Box 883" hidden="1">
              <a:extLst>
                <a:ext uri="{63B3BB69-23CF-44E3-9099-C40C66FF867C}">
                  <a14:compatExt spid="_x0000_s6352"/>
                </a:ext>
                <a:ext uri="{FF2B5EF4-FFF2-40B4-BE49-F238E27FC236}">
                  <a16:creationId xmlns:a16="http://schemas.microsoft.com/office/drawing/2014/main" id="{00000000-0008-0000-0800-0000D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181</xdr:row>
          <xdr:rowOff>19050</xdr:rowOff>
        </xdr:from>
        <xdr:to>
          <xdr:col>10</xdr:col>
          <xdr:colOff>438150</xdr:colOff>
          <xdr:row>181</xdr:row>
          <xdr:rowOff>228600</xdr:rowOff>
        </xdr:to>
        <xdr:sp macro="" textlink="">
          <xdr:nvSpPr>
            <xdr:cNvPr id="6353" name="Check Box 884" hidden="1">
              <a:extLst>
                <a:ext uri="{63B3BB69-23CF-44E3-9099-C40C66FF867C}">
                  <a14:compatExt spid="_x0000_s6353"/>
                </a:ext>
                <a:ext uri="{FF2B5EF4-FFF2-40B4-BE49-F238E27FC236}">
                  <a16:creationId xmlns:a16="http://schemas.microsoft.com/office/drawing/2014/main" id="{00000000-0008-0000-0800-0000D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182</xdr:row>
          <xdr:rowOff>19050</xdr:rowOff>
        </xdr:from>
        <xdr:to>
          <xdr:col>10</xdr:col>
          <xdr:colOff>438150</xdr:colOff>
          <xdr:row>182</xdr:row>
          <xdr:rowOff>228600</xdr:rowOff>
        </xdr:to>
        <xdr:sp macro="" textlink="">
          <xdr:nvSpPr>
            <xdr:cNvPr id="6354" name="Check Box 885" hidden="1">
              <a:extLst>
                <a:ext uri="{63B3BB69-23CF-44E3-9099-C40C66FF867C}">
                  <a14:compatExt spid="_x0000_s6354"/>
                </a:ext>
                <a:ext uri="{FF2B5EF4-FFF2-40B4-BE49-F238E27FC236}">
                  <a16:creationId xmlns:a16="http://schemas.microsoft.com/office/drawing/2014/main" id="{00000000-0008-0000-0800-0000D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183</xdr:row>
          <xdr:rowOff>19050</xdr:rowOff>
        </xdr:from>
        <xdr:to>
          <xdr:col>10</xdr:col>
          <xdr:colOff>438150</xdr:colOff>
          <xdr:row>183</xdr:row>
          <xdr:rowOff>228600</xdr:rowOff>
        </xdr:to>
        <xdr:sp macro="" textlink="">
          <xdr:nvSpPr>
            <xdr:cNvPr id="6355" name="Check Box 886" hidden="1">
              <a:extLst>
                <a:ext uri="{63B3BB69-23CF-44E3-9099-C40C66FF867C}">
                  <a14:compatExt spid="_x0000_s6355"/>
                </a:ext>
                <a:ext uri="{FF2B5EF4-FFF2-40B4-BE49-F238E27FC236}">
                  <a16:creationId xmlns:a16="http://schemas.microsoft.com/office/drawing/2014/main" id="{00000000-0008-0000-0800-0000D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184</xdr:row>
          <xdr:rowOff>19050</xdr:rowOff>
        </xdr:from>
        <xdr:to>
          <xdr:col>10</xdr:col>
          <xdr:colOff>438150</xdr:colOff>
          <xdr:row>184</xdr:row>
          <xdr:rowOff>228600</xdr:rowOff>
        </xdr:to>
        <xdr:sp macro="" textlink="">
          <xdr:nvSpPr>
            <xdr:cNvPr id="6356" name="Check Box 887" hidden="1">
              <a:extLst>
                <a:ext uri="{63B3BB69-23CF-44E3-9099-C40C66FF867C}">
                  <a14:compatExt spid="_x0000_s6356"/>
                </a:ext>
                <a:ext uri="{FF2B5EF4-FFF2-40B4-BE49-F238E27FC236}">
                  <a16:creationId xmlns:a16="http://schemas.microsoft.com/office/drawing/2014/main" id="{00000000-0008-0000-0800-0000D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185</xdr:row>
          <xdr:rowOff>19050</xdr:rowOff>
        </xdr:from>
        <xdr:to>
          <xdr:col>10</xdr:col>
          <xdr:colOff>438150</xdr:colOff>
          <xdr:row>185</xdr:row>
          <xdr:rowOff>228600</xdr:rowOff>
        </xdr:to>
        <xdr:sp macro="" textlink="">
          <xdr:nvSpPr>
            <xdr:cNvPr id="6357" name="Check Box 888" hidden="1">
              <a:extLst>
                <a:ext uri="{63B3BB69-23CF-44E3-9099-C40C66FF867C}">
                  <a14:compatExt spid="_x0000_s6357"/>
                </a:ext>
                <a:ext uri="{FF2B5EF4-FFF2-40B4-BE49-F238E27FC236}">
                  <a16:creationId xmlns:a16="http://schemas.microsoft.com/office/drawing/2014/main" id="{00000000-0008-0000-0800-0000D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186</xdr:row>
          <xdr:rowOff>19050</xdr:rowOff>
        </xdr:from>
        <xdr:to>
          <xdr:col>10</xdr:col>
          <xdr:colOff>438150</xdr:colOff>
          <xdr:row>186</xdr:row>
          <xdr:rowOff>228600</xdr:rowOff>
        </xdr:to>
        <xdr:sp macro="" textlink="">
          <xdr:nvSpPr>
            <xdr:cNvPr id="6358" name="Check Box 889" hidden="1">
              <a:extLst>
                <a:ext uri="{63B3BB69-23CF-44E3-9099-C40C66FF867C}">
                  <a14:compatExt spid="_x0000_s6358"/>
                </a:ext>
                <a:ext uri="{FF2B5EF4-FFF2-40B4-BE49-F238E27FC236}">
                  <a16:creationId xmlns:a16="http://schemas.microsoft.com/office/drawing/2014/main" id="{00000000-0008-0000-0800-0000D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187</xdr:row>
          <xdr:rowOff>19050</xdr:rowOff>
        </xdr:from>
        <xdr:to>
          <xdr:col>10</xdr:col>
          <xdr:colOff>438150</xdr:colOff>
          <xdr:row>187</xdr:row>
          <xdr:rowOff>228600</xdr:rowOff>
        </xdr:to>
        <xdr:sp macro="" textlink="">
          <xdr:nvSpPr>
            <xdr:cNvPr id="6359" name="Check Box 890" hidden="1">
              <a:extLst>
                <a:ext uri="{63B3BB69-23CF-44E3-9099-C40C66FF867C}">
                  <a14:compatExt spid="_x0000_s6359"/>
                </a:ext>
                <a:ext uri="{FF2B5EF4-FFF2-40B4-BE49-F238E27FC236}">
                  <a16:creationId xmlns:a16="http://schemas.microsoft.com/office/drawing/2014/main" id="{00000000-0008-0000-0800-0000D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188</xdr:row>
          <xdr:rowOff>19050</xdr:rowOff>
        </xdr:from>
        <xdr:to>
          <xdr:col>10</xdr:col>
          <xdr:colOff>438150</xdr:colOff>
          <xdr:row>188</xdr:row>
          <xdr:rowOff>228600</xdr:rowOff>
        </xdr:to>
        <xdr:sp macro="" textlink="">
          <xdr:nvSpPr>
            <xdr:cNvPr id="6360" name="Check Box 891" hidden="1">
              <a:extLst>
                <a:ext uri="{63B3BB69-23CF-44E3-9099-C40C66FF867C}">
                  <a14:compatExt spid="_x0000_s6360"/>
                </a:ext>
                <a:ext uri="{FF2B5EF4-FFF2-40B4-BE49-F238E27FC236}">
                  <a16:creationId xmlns:a16="http://schemas.microsoft.com/office/drawing/2014/main" id="{00000000-0008-0000-0800-0000D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189</xdr:row>
          <xdr:rowOff>19050</xdr:rowOff>
        </xdr:from>
        <xdr:to>
          <xdr:col>10</xdr:col>
          <xdr:colOff>438150</xdr:colOff>
          <xdr:row>189</xdr:row>
          <xdr:rowOff>228600</xdr:rowOff>
        </xdr:to>
        <xdr:sp macro="" textlink="">
          <xdr:nvSpPr>
            <xdr:cNvPr id="6361" name="Check Box 892" hidden="1">
              <a:extLst>
                <a:ext uri="{63B3BB69-23CF-44E3-9099-C40C66FF867C}">
                  <a14:compatExt spid="_x0000_s6361"/>
                </a:ext>
                <a:ext uri="{FF2B5EF4-FFF2-40B4-BE49-F238E27FC236}">
                  <a16:creationId xmlns:a16="http://schemas.microsoft.com/office/drawing/2014/main" id="{00000000-0008-0000-0800-0000D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190</xdr:row>
          <xdr:rowOff>19050</xdr:rowOff>
        </xdr:from>
        <xdr:to>
          <xdr:col>10</xdr:col>
          <xdr:colOff>438150</xdr:colOff>
          <xdr:row>190</xdr:row>
          <xdr:rowOff>228600</xdr:rowOff>
        </xdr:to>
        <xdr:sp macro="" textlink="">
          <xdr:nvSpPr>
            <xdr:cNvPr id="6362" name="Check Box 893" hidden="1">
              <a:extLst>
                <a:ext uri="{63B3BB69-23CF-44E3-9099-C40C66FF867C}">
                  <a14:compatExt spid="_x0000_s6362"/>
                </a:ext>
                <a:ext uri="{FF2B5EF4-FFF2-40B4-BE49-F238E27FC236}">
                  <a16:creationId xmlns:a16="http://schemas.microsoft.com/office/drawing/2014/main" id="{00000000-0008-0000-0800-0000D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191</xdr:row>
          <xdr:rowOff>19050</xdr:rowOff>
        </xdr:from>
        <xdr:to>
          <xdr:col>10</xdr:col>
          <xdr:colOff>438150</xdr:colOff>
          <xdr:row>191</xdr:row>
          <xdr:rowOff>228600</xdr:rowOff>
        </xdr:to>
        <xdr:sp macro="" textlink="">
          <xdr:nvSpPr>
            <xdr:cNvPr id="6363" name="Check Box 894" hidden="1">
              <a:extLst>
                <a:ext uri="{63B3BB69-23CF-44E3-9099-C40C66FF867C}">
                  <a14:compatExt spid="_x0000_s6363"/>
                </a:ext>
                <a:ext uri="{FF2B5EF4-FFF2-40B4-BE49-F238E27FC236}">
                  <a16:creationId xmlns:a16="http://schemas.microsoft.com/office/drawing/2014/main" id="{00000000-0008-0000-0800-0000D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192</xdr:row>
          <xdr:rowOff>19050</xdr:rowOff>
        </xdr:from>
        <xdr:to>
          <xdr:col>10</xdr:col>
          <xdr:colOff>438150</xdr:colOff>
          <xdr:row>192</xdr:row>
          <xdr:rowOff>228600</xdr:rowOff>
        </xdr:to>
        <xdr:sp macro="" textlink="">
          <xdr:nvSpPr>
            <xdr:cNvPr id="6364" name="Check Box 895" hidden="1">
              <a:extLst>
                <a:ext uri="{63B3BB69-23CF-44E3-9099-C40C66FF867C}">
                  <a14:compatExt spid="_x0000_s6364"/>
                </a:ext>
                <a:ext uri="{FF2B5EF4-FFF2-40B4-BE49-F238E27FC236}">
                  <a16:creationId xmlns:a16="http://schemas.microsoft.com/office/drawing/2014/main" id="{00000000-0008-0000-0800-0000D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193</xdr:row>
          <xdr:rowOff>19050</xdr:rowOff>
        </xdr:from>
        <xdr:to>
          <xdr:col>10</xdr:col>
          <xdr:colOff>438150</xdr:colOff>
          <xdr:row>193</xdr:row>
          <xdr:rowOff>228600</xdr:rowOff>
        </xdr:to>
        <xdr:sp macro="" textlink="">
          <xdr:nvSpPr>
            <xdr:cNvPr id="6365" name="Check Box 896" hidden="1">
              <a:extLst>
                <a:ext uri="{63B3BB69-23CF-44E3-9099-C40C66FF867C}">
                  <a14:compatExt spid="_x0000_s6365"/>
                </a:ext>
                <a:ext uri="{FF2B5EF4-FFF2-40B4-BE49-F238E27FC236}">
                  <a16:creationId xmlns:a16="http://schemas.microsoft.com/office/drawing/2014/main" id="{00000000-0008-0000-0800-0000D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194</xdr:row>
          <xdr:rowOff>19050</xdr:rowOff>
        </xdr:from>
        <xdr:to>
          <xdr:col>10</xdr:col>
          <xdr:colOff>438150</xdr:colOff>
          <xdr:row>194</xdr:row>
          <xdr:rowOff>228600</xdr:rowOff>
        </xdr:to>
        <xdr:sp macro="" textlink="">
          <xdr:nvSpPr>
            <xdr:cNvPr id="6366" name="Check Box 897" hidden="1">
              <a:extLst>
                <a:ext uri="{63B3BB69-23CF-44E3-9099-C40C66FF867C}">
                  <a14:compatExt spid="_x0000_s6366"/>
                </a:ext>
                <a:ext uri="{FF2B5EF4-FFF2-40B4-BE49-F238E27FC236}">
                  <a16:creationId xmlns:a16="http://schemas.microsoft.com/office/drawing/2014/main" id="{00000000-0008-0000-0800-0000D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195</xdr:row>
          <xdr:rowOff>19050</xdr:rowOff>
        </xdr:from>
        <xdr:to>
          <xdr:col>10</xdr:col>
          <xdr:colOff>438150</xdr:colOff>
          <xdr:row>195</xdr:row>
          <xdr:rowOff>228600</xdr:rowOff>
        </xdr:to>
        <xdr:sp macro="" textlink="">
          <xdr:nvSpPr>
            <xdr:cNvPr id="6367" name="Check Box 898" hidden="1">
              <a:extLst>
                <a:ext uri="{63B3BB69-23CF-44E3-9099-C40C66FF867C}">
                  <a14:compatExt spid="_x0000_s6367"/>
                </a:ext>
                <a:ext uri="{FF2B5EF4-FFF2-40B4-BE49-F238E27FC236}">
                  <a16:creationId xmlns:a16="http://schemas.microsoft.com/office/drawing/2014/main" id="{00000000-0008-0000-0800-0000D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196</xdr:row>
          <xdr:rowOff>19050</xdr:rowOff>
        </xdr:from>
        <xdr:to>
          <xdr:col>10</xdr:col>
          <xdr:colOff>438150</xdr:colOff>
          <xdr:row>196</xdr:row>
          <xdr:rowOff>228600</xdr:rowOff>
        </xdr:to>
        <xdr:sp macro="" textlink="">
          <xdr:nvSpPr>
            <xdr:cNvPr id="6368" name="Check Box 899" hidden="1">
              <a:extLst>
                <a:ext uri="{63B3BB69-23CF-44E3-9099-C40C66FF867C}">
                  <a14:compatExt spid="_x0000_s6368"/>
                </a:ext>
                <a:ext uri="{FF2B5EF4-FFF2-40B4-BE49-F238E27FC236}">
                  <a16:creationId xmlns:a16="http://schemas.microsoft.com/office/drawing/2014/main" id="{00000000-0008-0000-0800-0000E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197</xdr:row>
          <xdr:rowOff>19050</xdr:rowOff>
        </xdr:from>
        <xdr:to>
          <xdr:col>10</xdr:col>
          <xdr:colOff>438150</xdr:colOff>
          <xdr:row>197</xdr:row>
          <xdr:rowOff>228600</xdr:rowOff>
        </xdr:to>
        <xdr:sp macro="" textlink="">
          <xdr:nvSpPr>
            <xdr:cNvPr id="6369" name="Check Box 900" hidden="1">
              <a:extLst>
                <a:ext uri="{63B3BB69-23CF-44E3-9099-C40C66FF867C}">
                  <a14:compatExt spid="_x0000_s6369"/>
                </a:ext>
                <a:ext uri="{FF2B5EF4-FFF2-40B4-BE49-F238E27FC236}">
                  <a16:creationId xmlns:a16="http://schemas.microsoft.com/office/drawing/2014/main" id="{00000000-0008-0000-0800-0000E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198</xdr:row>
          <xdr:rowOff>19050</xdr:rowOff>
        </xdr:from>
        <xdr:to>
          <xdr:col>10</xdr:col>
          <xdr:colOff>438150</xdr:colOff>
          <xdr:row>198</xdr:row>
          <xdr:rowOff>228600</xdr:rowOff>
        </xdr:to>
        <xdr:sp macro="" textlink="">
          <xdr:nvSpPr>
            <xdr:cNvPr id="6370" name="Check Box 901" hidden="1">
              <a:extLst>
                <a:ext uri="{63B3BB69-23CF-44E3-9099-C40C66FF867C}">
                  <a14:compatExt spid="_x0000_s6370"/>
                </a:ext>
                <a:ext uri="{FF2B5EF4-FFF2-40B4-BE49-F238E27FC236}">
                  <a16:creationId xmlns:a16="http://schemas.microsoft.com/office/drawing/2014/main" id="{00000000-0008-0000-0800-0000E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199</xdr:row>
          <xdr:rowOff>19050</xdr:rowOff>
        </xdr:from>
        <xdr:to>
          <xdr:col>10</xdr:col>
          <xdr:colOff>438150</xdr:colOff>
          <xdr:row>199</xdr:row>
          <xdr:rowOff>228600</xdr:rowOff>
        </xdr:to>
        <xdr:sp macro="" textlink="">
          <xdr:nvSpPr>
            <xdr:cNvPr id="6371" name="Check Box 902" hidden="1">
              <a:extLst>
                <a:ext uri="{63B3BB69-23CF-44E3-9099-C40C66FF867C}">
                  <a14:compatExt spid="_x0000_s6371"/>
                </a:ext>
                <a:ext uri="{FF2B5EF4-FFF2-40B4-BE49-F238E27FC236}">
                  <a16:creationId xmlns:a16="http://schemas.microsoft.com/office/drawing/2014/main" id="{00000000-0008-0000-0800-0000E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200</xdr:row>
          <xdr:rowOff>19050</xdr:rowOff>
        </xdr:from>
        <xdr:to>
          <xdr:col>10</xdr:col>
          <xdr:colOff>438150</xdr:colOff>
          <xdr:row>200</xdr:row>
          <xdr:rowOff>228600</xdr:rowOff>
        </xdr:to>
        <xdr:sp macro="" textlink="">
          <xdr:nvSpPr>
            <xdr:cNvPr id="6372" name="Check Box 903" hidden="1">
              <a:extLst>
                <a:ext uri="{63B3BB69-23CF-44E3-9099-C40C66FF867C}">
                  <a14:compatExt spid="_x0000_s6372"/>
                </a:ext>
                <a:ext uri="{FF2B5EF4-FFF2-40B4-BE49-F238E27FC236}">
                  <a16:creationId xmlns:a16="http://schemas.microsoft.com/office/drawing/2014/main" id="{00000000-0008-0000-0800-0000E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201</xdr:row>
          <xdr:rowOff>19050</xdr:rowOff>
        </xdr:from>
        <xdr:to>
          <xdr:col>10</xdr:col>
          <xdr:colOff>438150</xdr:colOff>
          <xdr:row>201</xdr:row>
          <xdr:rowOff>228600</xdr:rowOff>
        </xdr:to>
        <xdr:sp macro="" textlink="">
          <xdr:nvSpPr>
            <xdr:cNvPr id="6373" name="Check Box 904" hidden="1">
              <a:extLst>
                <a:ext uri="{63B3BB69-23CF-44E3-9099-C40C66FF867C}">
                  <a14:compatExt spid="_x0000_s6373"/>
                </a:ext>
                <a:ext uri="{FF2B5EF4-FFF2-40B4-BE49-F238E27FC236}">
                  <a16:creationId xmlns:a16="http://schemas.microsoft.com/office/drawing/2014/main" id="{00000000-0008-0000-0800-0000E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202</xdr:row>
          <xdr:rowOff>19050</xdr:rowOff>
        </xdr:from>
        <xdr:to>
          <xdr:col>10</xdr:col>
          <xdr:colOff>438150</xdr:colOff>
          <xdr:row>202</xdr:row>
          <xdr:rowOff>228600</xdr:rowOff>
        </xdr:to>
        <xdr:sp macro="" textlink="">
          <xdr:nvSpPr>
            <xdr:cNvPr id="6374" name="Check Box 905" hidden="1">
              <a:extLst>
                <a:ext uri="{63B3BB69-23CF-44E3-9099-C40C66FF867C}">
                  <a14:compatExt spid="_x0000_s6374"/>
                </a:ext>
                <a:ext uri="{FF2B5EF4-FFF2-40B4-BE49-F238E27FC236}">
                  <a16:creationId xmlns:a16="http://schemas.microsoft.com/office/drawing/2014/main" id="{00000000-0008-0000-0800-0000E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203</xdr:row>
          <xdr:rowOff>19050</xdr:rowOff>
        </xdr:from>
        <xdr:to>
          <xdr:col>10</xdr:col>
          <xdr:colOff>438150</xdr:colOff>
          <xdr:row>203</xdr:row>
          <xdr:rowOff>228600</xdr:rowOff>
        </xdr:to>
        <xdr:sp macro="" textlink="">
          <xdr:nvSpPr>
            <xdr:cNvPr id="6375" name="Check Box 906" hidden="1">
              <a:extLst>
                <a:ext uri="{63B3BB69-23CF-44E3-9099-C40C66FF867C}">
                  <a14:compatExt spid="_x0000_s6375"/>
                </a:ext>
                <a:ext uri="{FF2B5EF4-FFF2-40B4-BE49-F238E27FC236}">
                  <a16:creationId xmlns:a16="http://schemas.microsoft.com/office/drawing/2014/main" id="{00000000-0008-0000-0800-0000E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204</xdr:row>
          <xdr:rowOff>19050</xdr:rowOff>
        </xdr:from>
        <xdr:to>
          <xdr:col>10</xdr:col>
          <xdr:colOff>438150</xdr:colOff>
          <xdr:row>204</xdr:row>
          <xdr:rowOff>228600</xdr:rowOff>
        </xdr:to>
        <xdr:sp macro="" textlink="">
          <xdr:nvSpPr>
            <xdr:cNvPr id="6376" name="Check Box 907" hidden="1">
              <a:extLst>
                <a:ext uri="{63B3BB69-23CF-44E3-9099-C40C66FF867C}">
                  <a14:compatExt spid="_x0000_s6376"/>
                </a:ext>
                <a:ext uri="{FF2B5EF4-FFF2-40B4-BE49-F238E27FC236}">
                  <a16:creationId xmlns:a16="http://schemas.microsoft.com/office/drawing/2014/main" id="{00000000-0008-0000-0800-0000E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110</xdr:row>
          <xdr:rowOff>0</xdr:rowOff>
        </xdr:from>
        <xdr:to>
          <xdr:col>11</xdr:col>
          <xdr:colOff>457200</xdr:colOff>
          <xdr:row>110</xdr:row>
          <xdr:rowOff>219075</xdr:rowOff>
        </xdr:to>
        <xdr:sp macro="" textlink="">
          <xdr:nvSpPr>
            <xdr:cNvPr id="6377" name="Check Box 986" hidden="1">
              <a:extLst>
                <a:ext uri="{63B3BB69-23CF-44E3-9099-C40C66FF867C}">
                  <a14:compatExt spid="_x0000_s6377"/>
                </a:ext>
                <a:ext uri="{FF2B5EF4-FFF2-40B4-BE49-F238E27FC236}">
                  <a16:creationId xmlns:a16="http://schemas.microsoft.com/office/drawing/2014/main" id="{00000000-0008-0000-0800-0000E918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111</xdr:row>
          <xdr:rowOff>0</xdr:rowOff>
        </xdr:from>
        <xdr:to>
          <xdr:col>11</xdr:col>
          <xdr:colOff>447675</xdr:colOff>
          <xdr:row>111</xdr:row>
          <xdr:rowOff>219075</xdr:rowOff>
        </xdr:to>
        <xdr:sp macro="" textlink="">
          <xdr:nvSpPr>
            <xdr:cNvPr id="6378" name="Check Box 987" hidden="1">
              <a:extLst>
                <a:ext uri="{63B3BB69-23CF-44E3-9099-C40C66FF867C}">
                  <a14:compatExt spid="_x0000_s6378"/>
                </a:ext>
                <a:ext uri="{FF2B5EF4-FFF2-40B4-BE49-F238E27FC236}">
                  <a16:creationId xmlns:a16="http://schemas.microsoft.com/office/drawing/2014/main" id="{00000000-0008-0000-0800-0000EA18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112</xdr:row>
          <xdr:rowOff>0</xdr:rowOff>
        </xdr:from>
        <xdr:to>
          <xdr:col>11</xdr:col>
          <xdr:colOff>447675</xdr:colOff>
          <xdr:row>112</xdr:row>
          <xdr:rowOff>219075</xdr:rowOff>
        </xdr:to>
        <xdr:sp macro="" textlink="">
          <xdr:nvSpPr>
            <xdr:cNvPr id="6379" name="Check Box 988" hidden="1">
              <a:extLst>
                <a:ext uri="{63B3BB69-23CF-44E3-9099-C40C66FF867C}">
                  <a14:compatExt spid="_x0000_s6379"/>
                </a:ext>
                <a:ext uri="{FF2B5EF4-FFF2-40B4-BE49-F238E27FC236}">
                  <a16:creationId xmlns:a16="http://schemas.microsoft.com/office/drawing/2014/main" id="{00000000-0008-0000-0800-0000EB18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113</xdr:row>
          <xdr:rowOff>0</xdr:rowOff>
        </xdr:from>
        <xdr:to>
          <xdr:col>11</xdr:col>
          <xdr:colOff>447675</xdr:colOff>
          <xdr:row>113</xdr:row>
          <xdr:rowOff>219075</xdr:rowOff>
        </xdr:to>
        <xdr:sp macro="" textlink="">
          <xdr:nvSpPr>
            <xdr:cNvPr id="6380" name="Check Box 989" hidden="1">
              <a:extLst>
                <a:ext uri="{63B3BB69-23CF-44E3-9099-C40C66FF867C}">
                  <a14:compatExt spid="_x0000_s6380"/>
                </a:ext>
                <a:ext uri="{FF2B5EF4-FFF2-40B4-BE49-F238E27FC236}">
                  <a16:creationId xmlns:a16="http://schemas.microsoft.com/office/drawing/2014/main" id="{00000000-0008-0000-0800-0000EC18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114</xdr:row>
          <xdr:rowOff>0</xdr:rowOff>
        </xdr:from>
        <xdr:to>
          <xdr:col>11</xdr:col>
          <xdr:colOff>447675</xdr:colOff>
          <xdr:row>114</xdr:row>
          <xdr:rowOff>219075</xdr:rowOff>
        </xdr:to>
        <xdr:sp macro="" textlink="">
          <xdr:nvSpPr>
            <xdr:cNvPr id="6381" name="Check Box 990" hidden="1">
              <a:extLst>
                <a:ext uri="{63B3BB69-23CF-44E3-9099-C40C66FF867C}">
                  <a14:compatExt spid="_x0000_s6381"/>
                </a:ext>
                <a:ext uri="{FF2B5EF4-FFF2-40B4-BE49-F238E27FC236}">
                  <a16:creationId xmlns:a16="http://schemas.microsoft.com/office/drawing/2014/main" id="{00000000-0008-0000-0800-0000ED18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114</xdr:row>
          <xdr:rowOff>219075</xdr:rowOff>
        </xdr:from>
        <xdr:to>
          <xdr:col>11</xdr:col>
          <xdr:colOff>447675</xdr:colOff>
          <xdr:row>115</xdr:row>
          <xdr:rowOff>209550</xdr:rowOff>
        </xdr:to>
        <xdr:sp macro="" textlink="">
          <xdr:nvSpPr>
            <xdr:cNvPr id="6382" name="Check Box 991" hidden="1">
              <a:extLst>
                <a:ext uri="{63B3BB69-23CF-44E3-9099-C40C66FF867C}">
                  <a14:compatExt spid="_x0000_s6382"/>
                </a:ext>
                <a:ext uri="{FF2B5EF4-FFF2-40B4-BE49-F238E27FC236}">
                  <a16:creationId xmlns:a16="http://schemas.microsoft.com/office/drawing/2014/main" id="{00000000-0008-0000-0800-0000EE18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116</xdr:row>
          <xdr:rowOff>0</xdr:rowOff>
        </xdr:from>
        <xdr:to>
          <xdr:col>11</xdr:col>
          <xdr:colOff>447675</xdr:colOff>
          <xdr:row>116</xdr:row>
          <xdr:rowOff>219075</xdr:rowOff>
        </xdr:to>
        <xdr:sp macro="" textlink="">
          <xdr:nvSpPr>
            <xdr:cNvPr id="6383" name="Check Box 992" hidden="1">
              <a:extLst>
                <a:ext uri="{63B3BB69-23CF-44E3-9099-C40C66FF867C}">
                  <a14:compatExt spid="_x0000_s6383"/>
                </a:ext>
                <a:ext uri="{FF2B5EF4-FFF2-40B4-BE49-F238E27FC236}">
                  <a16:creationId xmlns:a16="http://schemas.microsoft.com/office/drawing/2014/main" id="{00000000-0008-0000-0800-0000EF18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117</xdr:row>
          <xdr:rowOff>0</xdr:rowOff>
        </xdr:from>
        <xdr:to>
          <xdr:col>11</xdr:col>
          <xdr:colOff>447675</xdr:colOff>
          <xdr:row>117</xdr:row>
          <xdr:rowOff>219075</xdr:rowOff>
        </xdr:to>
        <xdr:sp macro="" textlink="">
          <xdr:nvSpPr>
            <xdr:cNvPr id="6384" name="Check Box 993" hidden="1">
              <a:extLst>
                <a:ext uri="{63B3BB69-23CF-44E3-9099-C40C66FF867C}">
                  <a14:compatExt spid="_x0000_s6384"/>
                </a:ext>
                <a:ext uri="{FF2B5EF4-FFF2-40B4-BE49-F238E27FC236}">
                  <a16:creationId xmlns:a16="http://schemas.microsoft.com/office/drawing/2014/main" id="{00000000-0008-0000-0800-0000F018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118</xdr:row>
          <xdr:rowOff>0</xdr:rowOff>
        </xdr:from>
        <xdr:to>
          <xdr:col>11</xdr:col>
          <xdr:colOff>447675</xdr:colOff>
          <xdr:row>118</xdr:row>
          <xdr:rowOff>219075</xdr:rowOff>
        </xdr:to>
        <xdr:sp macro="" textlink="">
          <xdr:nvSpPr>
            <xdr:cNvPr id="6385" name="Check Box 994" hidden="1">
              <a:extLst>
                <a:ext uri="{63B3BB69-23CF-44E3-9099-C40C66FF867C}">
                  <a14:compatExt spid="_x0000_s6385"/>
                </a:ext>
                <a:ext uri="{FF2B5EF4-FFF2-40B4-BE49-F238E27FC236}">
                  <a16:creationId xmlns:a16="http://schemas.microsoft.com/office/drawing/2014/main" id="{00000000-0008-0000-0800-0000F118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119</xdr:row>
          <xdr:rowOff>0</xdr:rowOff>
        </xdr:from>
        <xdr:to>
          <xdr:col>11</xdr:col>
          <xdr:colOff>447675</xdr:colOff>
          <xdr:row>119</xdr:row>
          <xdr:rowOff>219075</xdr:rowOff>
        </xdr:to>
        <xdr:sp macro="" textlink="">
          <xdr:nvSpPr>
            <xdr:cNvPr id="6386" name="Check Box 995" hidden="1">
              <a:extLst>
                <a:ext uri="{63B3BB69-23CF-44E3-9099-C40C66FF867C}">
                  <a14:compatExt spid="_x0000_s6386"/>
                </a:ext>
                <a:ext uri="{FF2B5EF4-FFF2-40B4-BE49-F238E27FC236}">
                  <a16:creationId xmlns:a16="http://schemas.microsoft.com/office/drawing/2014/main" id="{00000000-0008-0000-0800-0000F218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120</xdr:row>
          <xdr:rowOff>0</xdr:rowOff>
        </xdr:from>
        <xdr:to>
          <xdr:col>11</xdr:col>
          <xdr:colOff>447675</xdr:colOff>
          <xdr:row>120</xdr:row>
          <xdr:rowOff>219075</xdr:rowOff>
        </xdr:to>
        <xdr:sp macro="" textlink="">
          <xdr:nvSpPr>
            <xdr:cNvPr id="6387" name="Check Box 996" hidden="1">
              <a:extLst>
                <a:ext uri="{63B3BB69-23CF-44E3-9099-C40C66FF867C}">
                  <a14:compatExt spid="_x0000_s6387"/>
                </a:ext>
                <a:ext uri="{FF2B5EF4-FFF2-40B4-BE49-F238E27FC236}">
                  <a16:creationId xmlns:a16="http://schemas.microsoft.com/office/drawing/2014/main" id="{00000000-0008-0000-0800-0000F318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121</xdr:row>
          <xdr:rowOff>0</xdr:rowOff>
        </xdr:from>
        <xdr:to>
          <xdr:col>11</xdr:col>
          <xdr:colOff>447675</xdr:colOff>
          <xdr:row>121</xdr:row>
          <xdr:rowOff>219075</xdr:rowOff>
        </xdr:to>
        <xdr:sp macro="" textlink="">
          <xdr:nvSpPr>
            <xdr:cNvPr id="6388" name="Check Box 997" hidden="1">
              <a:extLst>
                <a:ext uri="{63B3BB69-23CF-44E3-9099-C40C66FF867C}">
                  <a14:compatExt spid="_x0000_s6388"/>
                </a:ext>
                <a:ext uri="{FF2B5EF4-FFF2-40B4-BE49-F238E27FC236}">
                  <a16:creationId xmlns:a16="http://schemas.microsoft.com/office/drawing/2014/main" id="{00000000-0008-0000-0800-0000F418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122</xdr:row>
          <xdr:rowOff>0</xdr:rowOff>
        </xdr:from>
        <xdr:to>
          <xdr:col>11</xdr:col>
          <xdr:colOff>447675</xdr:colOff>
          <xdr:row>122</xdr:row>
          <xdr:rowOff>219075</xdr:rowOff>
        </xdr:to>
        <xdr:sp macro="" textlink="">
          <xdr:nvSpPr>
            <xdr:cNvPr id="6389" name="Check Box 998" hidden="1">
              <a:extLst>
                <a:ext uri="{63B3BB69-23CF-44E3-9099-C40C66FF867C}">
                  <a14:compatExt spid="_x0000_s6389"/>
                </a:ext>
                <a:ext uri="{FF2B5EF4-FFF2-40B4-BE49-F238E27FC236}">
                  <a16:creationId xmlns:a16="http://schemas.microsoft.com/office/drawing/2014/main" id="{00000000-0008-0000-0800-0000F518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123</xdr:row>
          <xdr:rowOff>0</xdr:rowOff>
        </xdr:from>
        <xdr:to>
          <xdr:col>11</xdr:col>
          <xdr:colOff>447675</xdr:colOff>
          <xdr:row>123</xdr:row>
          <xdr:rowOff>219075</xdr:rowOff>
        </xdr:to>
        <xdr:sp macro="" textlink="">
          <xdr:nvSpPr>
            <xdr:cNvPr id="6390" name="Check Box 999" hidden="1">
              <a:extLst>
                <a:ext uri="{63B3BB69-23CF-44E3-9099-C40C66FF867C}">
                  <a14:compatExt spid="_x0000_s6390"/>
                </a:ext>
                <a:ext uri="{FF2B5EF4-FFF2-40B4-BE49-F238E27FC236}">
                  <a16:creationId xmlns:a16="http://schemas.microsoft.com/office/drawing/2014/main" id="{00000000-0008-0000-0800-0000F618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124</xdr:row>
          <xdr:rowOff>0</xdr:rowOff>
        </xdr:from>
        <xdr:to>
          <xdr:col>11</xdr:col>
          <xdr:colOff>447675</xdr:colOff>
          <xdr:row>124</xdr:row>
          <xdr:rowOff>219075</xdr:rowOff>
        </xdr:to>
        <xdr:sp macro="" textlink="">
          <xdr:nvSpPr>
            <xdr:cNvPr id="6391" name="Check Box 1000" hidden="1">
              <a:extLst>
                <a:ext uri="{63B3BB69-23CF-44E3-9099-C40C66FF867C}">
                  <a14:compatExt spid="_x0000_s6391"/>
                </a:ext>
                <a:ext uri="{FF2B5EF4-FFF2-40B4-BE49-F238E27FC236}">
                  <a16:creationId xmlns:a16="http://schemas.microsoft.com/office/drawing/2014/main" id="{00000000-0008-0000-0800-0000F718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125</xdr:row>
          <xdr:rowOff>0</xdr:rowOff>
        </xdr:from>
        <xdr:to>
          <xdr:col>11</xdr:col>
          <xdr:colOff>447675</xdr:colOff>
          <xdr:row>125</xdr:row>
          <xdr:rowOff>219075</xdr:rowOff>
        </xdr:to>
        <xdr:sp macro="" textlink="">
          <xdr:nvSpPr>
            <xdr:cNvPr id="6392" name="Check Box 1001" hidden="1">
              <a:extLst>
                <a:ext uri="{63B3BB69-23CF-44E3-9099-C40C66FF867C}">
                  <a14:compatExt spid="_x0000_s6392"/>
                </a:ext>
                <a:ext uri="{FF2B5EF4-FFF2-40B4-BE49-F238E27FC236}">
                  <a16:creationId xmlns:a16="http://schemas.microsoft.com/office/drawing/2014/main" id="{00000000-0008-0000-0800-0000F818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126</xdr:row>
          <xdr:rowOff>0</xdr:rowOff>
        </xdr:from>
        <xdr:to>
          <xdr:col>11</xdr:col>
          <xdr:colOff>447675</xdr:colOff>
          <xdr:row>126</xdr:row>
          <xdr:rowOff>219075</xdr:rowOff>
        </xdr:to>
        <xdr:sp macro="" textlink="">
          <xdr:nvSpPr>
            <xdr:cNvPr id="6393" name="Check Box 1002" hidden="1">
              <a:extLst>
                <a:ext uri="{63B3BB69-23CF-44E3-9099-C40C66FF867C}">
                  <a14:compatExt spid="_x0000_s6393"/>
                </a:ext>
                <a:ext uri="{FF2B5EF4-FFF2-40B4-BE49-F238E27FC236}">
                  <a16:creationId xmlns:a16="http://schemas.microsoft.com/office/drawing/2014/main" id="{00000000-0008-0000-0800-0000F918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127</xdr:row>
          <xdr:rowOff>0</xdr:rowOff>
        </xdr:from>
        <xdr:to>
          <xdr:col>11</xdr:col>
          <xdr:colOff>447675</xdr:colOff>
          <xdr:row>127</xdr:row>
          <xdr:rowOff>219075</xdr:rowOff>
        </xdr:to>
        <xdr:sp macro="" textlink="">
          <xdr:nvSpPr>
            <xdr:cNvPr id="6394" name="Check Box 1003" hidden="1">
              <a:extLst>
                <a:ext uri="{63B3BB69-23CF-44E3-9099-C40C66FF867C}">
                  <a14:compatExt spid="_x0000_s6394"/>
                </a:ext>
                <a:ext uri="{FF2B5EF4-FFF2-40B4-BE49-F238E27FC236}">
                  <a16:creationId xmlns:a16="http://schemas.microsoft.com/office/drawing/2014/main" id="{00000000-0008-0000-0800-0000FA18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128</xdr:row>
          <xdr:rowOff>0</xdr:rowOff>
        </xdr:from>
        <xdr:to>
          <xdr:col>11</xdr:col>
          <xdr:colOff>447675</xdr:colOff>
          <xdr:row>128</xdr:row>
          <xdr:rowOff>219075</xdr:rowOff>
        </xdr:to>
        <xdr:sp macro="" textlink="">
          <xdr:nvSpPr>
            <xdr:cNvPr id="6395" name="Check Box 1004" hidden="1">
              <a:extLst>
                <a:ext uri="{63B3BB69-23CF-44E3-9099-C40C66FF867C}">
                  <a14:compatExt spid="_x0000_s6395"/>
                </a:ext>
                <a:ext uri="{FF2B5EF4-FFF2-40B4-BE49-F238E27FC236}">
                  <a16:creationId xmlns:a16="http://schemas.microsoft.com/office/drawing/2014/main" id="{00000000-0008-0000-0800-0000FB18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129</xdr:row>
          <xdr:rowOff>0</xdr:rowOff>
        </xdr:from>
        <xdr:to>
          <xdr:col>11</xdr:col>
          <xdr:colOff>447675</xdr:colOff>
          <xdr:row>129</xdr:row>
          <xdr:rowOff>219075</xdr:rowOff>
        </xdr:to>
        <xdr:sp macro="" textlink="">
          <xdr:nvSpPr>
            <xdr:cNvPr id="6396" name="Check Box 1005" hidden="1">
              <a:extLst>
                <a:ext uri="{63B3BB69-23CF-44E3-9099-C40C66FF867C}">
                  <a14:compatExt spid="_x0000_s6396"/>
                </a:ext>
                <a:ext uri="{FF2B5EF4-FFF2-40B4-BE49-F238E27FC236}">
                  <a16:creationId xmlns:a16="http://schemas.microsoft.com/office/drawing/2014/main" id="{00000000-0008-0000-0800-0000FC18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130</xdr:row>
          <xdr:rowOff>0</xdr:rowOff>
        </xdr:from>
        <xdr:to>
          <xdr:col>11</xdr:col>
          <xdr:colOff>447675</xdr:colOff>
          <xdr:row>130</xdr:row>
          <xdr:rowOff>219075</xdr:rowOff>
        </xdr:to>
        <xdr:sp macro="" textlink="">
          <xdr:nvSpPr>
            <xdr:cNvPr id="6397" name="Check Box 1006" hidden="1">
              <a:extLst>
                <a:ext uri="{63B3BB69-23CF-44E3-9099-C40C66FF867C}">
                  <a14:compatExt spid="_x0000_s6397"/>
                </a:ext>
                <a:ext uri="{FF2B5EF4-FFF2-40B4-BE49-F238E27FC236}">
                  <a16:creationId xmlns:a16="http://schemas.microsoft.com/office/drawing/2014/main" id="{00000000-0008-0000-0800-0000FD18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131</xdr:row>
          <xdr:rowOff>0</xdr:rowOff>
        </xdr:from>
        <xdr:to>
          <xdr:col>11</xdr:col>
          <xdr:colOff>447675</xdr:colOff>
          <xdr:row>131</xdr:row>
          <xdr:rowOff>219075</xdr:rowOff>
        </xdr:to>
        <xdr:sp macro="" textlink="">
          <xdr:nvSpPr>
            <xdr:cNvPr id="6398" name="Check Box 1007" hidden="1">
              <a:extLst>
                <a:ext uri="{63B3BB69-23CF-44E3-9099-C40C66FF867C}">
                  <a14:compatExt spid="_x0000_s6398"/>
                </a:ext>
                <a:ext uri="{FF2B5EF4-FFF2-40B4-BE49-F238E27FC236}">
                  <a16:creationId xmlns:a16="http://schemas.microsoft.com/office/drawing/2014/main" id="{00000000-0008-0000-0800-0000FE18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132</xdr:row>
          <xdr:rowOff>0</xdr:rowOff>
        </xdr:from>
        <xdr:to>
          <xdr:col>11</xdr:col>
          <xdr:colOff>447675</xdr:colOff>
          <xdr:row>132</xdr:row>
          <xdr:rowOff>219075</xdr:rowOff>
        </xdr:to>
        <xdr:sp macro="" textlink="">
          <xdr:nvSpPr>
            <xdr:cNvPr id="6399" name="Check Box 1008" hidden="1">
              <a:extLst>
                <a:ext uri="{63B3BB69-23CF-44E3-9099-C40C66FF867C}">
                  <a14:compatExt spid="_x0000_s6399"/>
                </a:ext>
                <a:ext uri="{FF2B5EF4-FFF2-40B4-BE49-F238E27FC236}">
                  <a16:creationId xmlns:a16="http://schemas.microsoft.com/office/drawing/2014/main" id="{00000000-0008-0000-0800-0000FF18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133</xdr:row>
          <xdr:rowOff>0</xdr:rowOff>
        </xdr:from>
        <xdr:to>
          <xdr:col>11</xdr:col>
          <xdr:colOff>447675</xdr:colOff>
          <xdr:row>133</xdr:row>
          <xdr:rowOff>219075</xdr:rowOff>
        </xdr:to>
        <xdr:sp macro="" textlink="">
          <xdr:nvSpPr>
            <xdr:cNvPr id="6400" name="Check Box 1009" hidden="1">
              <a:extLst>
                <a:ext uri="{63B3BB69-23CF-44E3-9099-C40C66FF867C}">
                  <a14:compatExt spid="_x0000_s6400"/>
                </a:ext>
                <a:ext uri="{FF2B5EF4-FFF2-40B4-BE49-F238E27FC236}">
                  <a16:creationId xmlns:a16="http://schemas.microsoft.com/office/drawing/2014/main" id="{00000000-0008-0000-0800-00000019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134</xdr:row>
          <xdr:rowOff>0</xdr:rowOff>
        </xdr:from>
        <xdr:to>
          <xdr:col>11</xdr:col>
          <xdr:colOff>447675</xdr:colOff>
          <xdr:row>134</xdr:row>
          <xdr:rowOff>219075</xdr:rowOff>
        </xdr:to>
        <xdr:sp macro="" textlink="">
          <xdr:nvSpPr>
            <xdr:cNvPr id="6401" name="Check Box 1010" hidden="1">
              <a:extLst>
                <a:ext uri="{63B3BB69-23CF-44E3-9099-C40C66FF867C}">
                  <a14:compatExt spid="_x0000_s6401"/>
                </a:ext>
                <a:ext uri="{FF2B5EF4-FFF2-40B4-BE49-F238E27FC236}">
                  <a16:creationId xmlns:a16="http://schemas.microsoft.com/office/drawing/2014/main" id="{00000000-0008-0000-0800-00000119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135</xdr:row>
          <xdr:rowOff>0</xdr:rowOff>
        </xdr:from>
        <xdr:to>
          <xdr:col>11</xdr:col>
          <xdr:colOff>447675</xdr:colOff>
          <xdr:row>135</xdr:row>
          <xdr:rowOff>219075</xdr:rowOff>
        </xdr:to>
        <xdr:sp macro="" textlink="">
          <xdr:nvSpPr>
            <xdr:cNvPr id="6402" name="Check Box 1011" hidden="1">
              <a:extLst>
                <a:ext uri="{63B3BB69-23CF-44E3-9099-C40C66FF867C}">
                  <a14:compatExt spid="_x0000_s6402"/>
                </a:ext>
                <a:ext uri="{FF2B5EF4-FFF2-40B4-BE49-F238E27FC236}">
                  <a16:creationId xmlns:a16="http://schemas.microsoft.com/office/drawing/2014/main" id="{00000000-0008-0000-0800-00000219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136</xdr:row>
          <xdr:rowOff>0</xdr:rowOff>
        </xdr:from>
        <xdr:to>
          <xdr:col>11</xdr:col>
          <xdr:colOff>447675</xdr:colOff>
          <xdr:row>136</xdr:row>
          <xdr:rowOff>219075</xdr:rowOff>
        </xdr:to>
        <xdr:sp macro="" textlink="">
          <xdr:nvSpPr>
            <xdr:cNvPr id="6403" name="Check Box 1012" hidden="1">
              <a:extLst>
                <a:ext uri="{63B3BB69-23CF-44E3-9099-C40C66FF867C}">
                  <a14:compatExt spid="_x0000_s6403"/>
                </a:ext>
                <a:ext uri="{FF2B5EF4-FFF2-40B4-BE49-F238E27FC236}">
                  <a16:creationId xmlns:a16="http://schemas.microsoft.com/office/drawing/2014/main" id="{00000000-0008-0000-0800-00000319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137</xdr:row>
          <xdr:rowOff>0</xdr:rowOff>
        </xdr:from>
        <xdr:to>
          <xdr:col>11</xdr:col>
          <xdr:colOff>447675</xdr:colOff>
          <xdr:row>137</xdr:row>
          <xdr:rowOff>219075</xdr:rowOff>
        </xdr:to>
        <xdr:sp macro="" textlink="">
          <xdr:nvSpPr>
            <xdr:cNvPr id="6404" name="Check Box 1013" hidden="1">
              <a:extLst>
                <a:ext uri="{63B3BB69-23CF-44E3-9099-C40C66FF867C}">
                  <a14:compatExt spid="_x0000_s6404"/>
                </a:ext>
                <a:ext uri="{FF2B5EF4-FFF2-40B4-BE49-F238E27FC236}">
                  <a16:creationId xmlns:a16="http://schemas.microsoft.com/office/drawing/2014/main" id="{00000000-0008-0000-0800-00000419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138</xdr:row>
          <xdr:rowOff>0</xdr:rowOff>
        </xdr:from>
        <xdr:to>
          <xdr:col>11</xdr:col>
          <xdr:colOff>447675</xdr:colOff>
          <xdr:row>138</xdr:row>
          <xdr:rowOff>219075</xdr:rowOff>
        </xdr:to>
        <xdr:sp macro="" textlink="">
          <xdr:nvSpPr>
            <xdr:cNvPr id="6405" name="Check Box 1014" hidden="1">
              <a:extLst>
                <a:ext uri="{63B3BB69-23CF-44E3-9099-C40C66FF867C}">
                  <a14:compatExt spid="_x0000_s6405"/>
                </a:ext>
                <a:ext uri="{FF2B5EF4-FFF2-40B4-BE49-F238E27FC236}">
                  <a16:creationId xmlns:a16="http://schemas.microsoft.com/office/drawing/2014/main" id="{00000000-0008-0000-0800-00000519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139</xdr:row>
          <xdr:rowOff>0</xdr:rowOff>
        </xdr:from>
        <xdr:to>
          <xdr:col>11</xdr:col>
          <xdr:colOff>447675</xdr:colOff>
          <xdr:row>139</xdr:row>
          <xdr:rowOff>219075</xdr:rowOff>
        </xdr:to>
        <xdr:sp macro="" textlink="">
          <xdr:nvSpPr>
            <xdr:cNvPr id="6406" name="Check Box 1015" hidden="1">
              <a:extLst>
                <a:ext uri="{63B3BB69-23CF-44E3-9099-C40C66FF867C}">
                  <a14:compatExt spid="_x0000_s6406"/>
                </a:ext>
                <a:ext uri="{FF2B5EF4-FFF2-40B4-BE49-F238E27FC236}">
                  <a16:creationId xmlns:a16="http://schemas.microsoft.com/office/drawing/2014/main" id="{00000000-0008-0000-0800-00000619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140</xdr:row>
          <xdr:rowOff>0</xdr:rowOff>
        </xdr:from>
        <xdr:to>
          <xdr:col>11</xdr:col>
          <xdr:colOff>447675</xdr:colOff>
          <xdr:row>140</xdr:row>
          <xdr:rowOff>219075</xdr:rowOff>
        </xdr:to>
        <xdr:sp macro="" textlink="">
          <xdr:nvSpPr>
            <xdr:cNvPr id="6407" name="Check Box 1016" hidden="1">
              <a:extLst>
                <a:ext uri="{63B3BB69-23CF-44E3-9099-C40C66FF867C}">
                  <a14:compatExt spid="_x0000_s6407"/>
                </a:ext>
                <a:ext uri="{FF2B5EF4-FFF2-40B4-BE49-F238E27FC236}">
                  <a16:creationId xmlns:a16="http://schemas.microsoft.com/office/drawing/2014/main" id="{00000000-0008-0000-0800-00000719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141</xdr:row>
          <xdr:rowOff>0</xdr:rowOff>
        </xdr:from>
        <xdr:to>
          <xdr:col>11</xdr:col>
          <xdr:colOff>447675</xdr:colOff>
          <xdr:row>141</xdr:row>
          <xdr:rowOff>219075</xdr:rowOff>
        </xdr:to>
        <xdr:sp macro="" textlink="">
          <xdr:nvSpPr>
            <xdr:cNvPr id="6408" name="Check Box 1017" hidden="1">
              <a:extLst>
                <a:ext uri="{63B3BB69-23CF-44E3-9099-C40C66FF867C}">
                  <a14:compatExt spid="_x0000_s6408"/>
                </a:ext>
                <a:ext uri="{FF2B5EF4-FFF2-40B4-BE49-F238E27FC236}">
                  <a16:creationId xmlns:a16="http://schemas.microsoft.com/office/drawing/2014/main" id="{00000000-0008-0000-0800-00000819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142</xdr:row>
          <xdr:rowOff>0</xdr:rowOff>
        </xdr:from>
        <xdr:to>
          <xdr:col>11</xdr:col>
          <xdr:colOff>447675</xdr:colOff>
          <xdr:row>142</xdr:row>
          <xdr:rowOff>219075</xdr:rowOff>
        </xdr:to>
        <xdr:sp macro="" textlink="">
          <xdr:nvSpPr>
            <xdr:cNvPr id="6409" name="Check Box 1018" hidden="1">
              <a:extLst>
                <a:ext uri="{63B3BB69-23CF-44E3-9099-C40C66FF867C}">
                  <a14:compatExt spid="_x0000_s6409"/>
                </a:ext>
                <a:ext uri="{FF2B5EF4-FFF2-40B4-BE49-F238E27FC236}">
                  <a16:creationId xmlns:a16="http://schemas.microsoft.com/office/drawing/2014/main" id="{00000000-0008-0000-0800-00000919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143</xdr:row>
          <xdr:rowOff>0</xdr:rowOff>
        </xdr:from>
        <xdr:to>
          <xdr:col>11</xdr:col>
          <xdr:colOff>447675</xdr:colOff>
          <xdr:row>143</xdr:row>
          <xdr:rowOff>219075</xdr:rowOff>
        </xdr:to>
        <xdr:sp macro="" textlink="">
          <xdr:nvSpPr>
            <xdr:cNvPr id="6410" name="Check Box 1019" hidden="1">
              <a:extLst>
                <a:ext uri="{63B3BB69-23CF-44E3-9099-C40C66FF867C}">
                  <a14:compatExt spid="_x0000_s6410"/>
                </a:ext>
                <a:ext uri="{FF2B5EF4-FFF2-40B4-BE49-F238E27FC236}">
                  <a16:creationId xmlns:a16="http://schemas.microsoft.com/office/drawing/2014/main" id="{00000000-0008-0000-0800-00000A19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144</xdr:row>
          <xdr:rowOff>0</xdr:rowOff>
        </xdr:from>
        <xdr:to>
          <xdr:col>11</xdr:col>
          <xdr:colOff>447675</xdr:colOff>
          <xdr:row>144</xdr:row>
          <xdr:rowOff>219075</xdr:rowOff>
        </xdr:to>
        <xdr:sp macro="" textlink="">
          <xdr:nvSpPr>
            <xdr:cNvPr id="6411" name="Check Box 1020" hidden="1">
              <a:extLst>
                <a:ext uri="{63B3BB69-23CF-44E3-9099-C40C66FF867C}">
                  <a14:compatExt spid="_x0000_s6411"/>
                </a:ext>
                <a:ext uri="{FF2B5EF4-FFF2-40B4-BE49-F238E27FC236}">
                  <a16:creationId xmlns:a16="http://schemas.microsoft.com/office/drawing/2014/main" id="{00000000-0008-0000-0800-00000B19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145</xdr:row>
          <xdr:rowOff>0</xdr:rowOff>
        </xdr:from>
        <xdr:to>
          <xdr:col>11</xdr:col>
          <xdr:colOff>447675</xdr:colOff>
          <xdr:row>145</xdr:row>
          <xdr:rowOff>219075</xdr:rowOff>
        </xdr:to>
        <xdr:sp macro="" textlink="">
          <xdr:nvSpPr>
            <xdr:cNvPr id="6412" name="Check Box 1021" hidden="1">
              <a:extLst>
                <a:ext uri="{63B3BB69-23CF-44E3-9099-C40C66FF867C}">
                  <a14:compatExt spid="_x0000_s6412"/>
                </a:ext>
                <a:ext uri="{FF2B5EF4-FFF2-40B4-BE49-F238E27FC236}">
                  <a16:creationId xmlns:a16="http://schemas.microsoft.com/office/drawing/2014/main" id="{00000000-0008-0000-0800-00000C19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146</xdr:row>
          <xdr:rowOff>0</xdr:rowOff>
        </xdr:from>
        <xdr:to>
          <xdr:col>11</xdr:col>
          <xdr:colOff>447675</xdr:colOff>
          <xdr:row>146</xdr:row>
          <xdr:rowOff>219075</xdr:rowOff>
        </xdr:to>
        <xdr:sp macro="" textlink="">
          <xdr:nvSpPr>
            <xdr:cNvPr id="6413" name="Check Box 1022" hidden="1">
              <a:extLst>
                <a:ext uri="{63B3BB69-23CF-44E3-9099-C40C66FF867C}">
                  <a14:compatExt spid="_x0000_s6413"/>
                </a:ext>
                <a:ext uri="{FF2B5EF4-FFF2-40B4-BE49-F238E27FC236}">
                  <a16:creationId xmlns:a16="http://schemas.microsoft.com/office/drawing/2014/main" id="{00000000-0008-0000-0800-00000D19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147</xdr:row>
          <xdr:rowOff>0</xdr:rowOff>
        </xdr:from>
        <xdr:to>
          <xdr:col>11</xdr:col>
          <xdr:colOff>447675</xdr:colOff>
          <xdr:row>147</xdr:row>
          <xdr:rowOff>219075</xdr:rowOff>
        </xdr:to>
        <xdr:sp macro="" textlink="">
          <xdr:nvSpPr>
            <xdr:cNvPr id="6414" name="Check Box 1023" hidden="1">
              <a:extLst>
                <a:ext uri="{63B3BB69-23CF-44E3-9099-C40C66FF867C}">
                  <a14:compatExt spid="_x0000_s6414"/>
                </a:ext>
                <a:ext uri="{FF2B5EF4-FFF2-40B4-BE49-F238E27FC236}">
                  <a16:creationId xmlns:a16="http://schemas.microsoft.com/office/drawing/2014/main" id="{00000000-0008-0000-0800-00000E19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148</xdr:row>
          <xdr:rowOff>0</xdr:rowOff>
        </xdr:from>
        <xdr:to>
          <xdr:col>11</xdr:col>
          <xdr:colOff>447675</xdr:colOff>
          <xdr:row>148</xdr:row>
          <xdr:rowOff>219075</xdr:rowOff>
        </xdr:to>
        <xdr:sp macro="" textlink="">
          <xdr:nvSpPr>
            <xdr:cNvPr id="24576" name="Check Box 1024" hidden="1">
              <a:extLst>
                <a:ext uri="{63B3BB69-23CF-44E3-9099-C40C66FF867C}">
                  <a14:compatExt spid="_x0000_s24576"/>
                </a:ext>
                <a:ext uri="{FF2B5EF4-FFF2-40B4-BE49-F238E27FC236}">
                  <a16:creationId xmlns:a16="http://schemas.microsoft.com/office/drawing/2014/main" id="{00000000-0008-0000-0800-00000060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149</xdr:row>
          <xdr:rowOff>0</xdr:rowOff>
        </xdr:from>
        <xdr:to>
          <xdr:col>11</xdr:col>
          <xdr:colOff>447675</xdr:colOff>
          <xdr:row>149</xdr:row>
          <xdr:rowOff>219075</xdr:rowOff>
        </xdr:to>
        <xdr:sp macro="" textlink="">
          <xdr:nvSpPr>
            <xdr:cNvPr id="24577" name="Check Box 1025" hidden="1">
              <a:extLst>
                <a:ext uri="{63B3BB69-23CF-44E3-9099-C40C66FF867C}">
                  <a14:compatExt spid="_x0000_s24577"/>
                </a:ext>
                <a:ext uri="{FF2B5EF4-FFF2-40B4-BE49-F238E27FC236}">
                  <a16:creationId xmlns:a16="http://schemas.microsoft.com/office/drawing/2014/main" id="{00000000-0008-0000-0800-00000160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150</xdr:row>
          <xdr:rowOff>0</xdr:rowOff>
        </xdr:from>
        <xdr:to>
          <xdr:col>11</xdr:col>
          <xdr:colOff>447675</xdr:colOff>
          <xdr:row>150</xdr:row>
          <xdr:rowOff>209550</xdr:rowOff>
        </xdr:to>
        <xdr:sp macro="" textlink="">
          <xdr:nvSpPr>
            <xdr:cNvPr id="24578" name="Check Box 1026" hidden="1">
              <a:extLst>
                <a:ext uri="{63B3BB69-23CF-44E3-9099-C40C66FF867C}">
                  <a14:compatExt spid="_x0000_s24578"/>
                </a:ext>
                <a:ext uri="{FF2B5EF4-FFF2-40B4-BE49-F238E27FC236}">
                  <a16:creationId xmlns:a16="http://schemas.microsoft.com/office/drawing/2014/main" id="{00000000-0008-0000-0800-00000260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151</xdr:row>
          <xdr:rowOff>0</xdr:rowOff>
        </xdr:from>
        <xdr:to>
          <xdr:col>11</xdr:col>
          <xdr:colOff>447675</xdr:colOff>
          <xdr:row>151</xdr:row>
          <xdr:rowOff>219075</xdr:rowOff>
        </xdr:to>
        <xdr:sp macro="" textlink="">
          <xdr:nvSpPr>
            <xdr:cNvPr id="24579" name="Check Box 1027" hidden="1">
              <a:extLst>
                <a:ext uri="{63B3BB69-23CF-44E3-9099-C40C66FF867C}">
                  <a14:compatExt spid="_x0000_s24579"/>
                </a:ext>
                <a:ext uri="{FF2B5EF4-FFF2-40B4-BE49-F238E27FC236}">
                  <a16:creationId xmlns:a16="http://schemas.microsoft.com/office/drawing/2014/main" id="{00000000-0008-0000-0800-00000360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152</xdr:row>
          <xdr:rowOff>0</xdr:rowOff>
        </xdr:from>
        <xdr:to>
          <xdr:col>11</xdr:col>
          <xdr:colOff>447675</xdr:colOff>
          <xdr:row>152</xdr:row>
          <xdr:rowOff>219075</xdr:rowOff>
        </xdr:to>
        <xdr:sp macro="" textlink="">
          <xdr:nvSpPr>
            <xdr:cNvPr id="24580" name="Check Box 1028" hidden="1">
              <a:extLst>
                <a:ext uri="{63B3BB69-23CF-44E3-9099-C40C66FF867C}">
                  <a14:compatExt spid="_x0000_s24580"/>
                </a:ext>
                <a:ext uri="{FF2B5EF4-FFF2-40B4-BE49-F238E27FC236}">
                  <a16:creationId xmlns:a16="http://schemas.microsoft.com/office/drawing/2014/main" id="{00000000-0008-0000-0800-00000460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153</xdr:row>
          <xdr:rowOff>0</xdr:rowOff>
        </xdr:from>
        <xdr:to>
          <xdr:col>11</xdr:col>
          <xdr:colOff>447675</xdr:colOff>
          <xdr:row>153</xdr:row>
          <xdr:rowOff>219075</xdr:rowOff>
        </xdr:to>
        <xdr:sp macro="" textlink="">
          <xdr:nvSpPr>
            <xdr:cNvPr id="24581" name="Check Box 1029" hidden="1">
              <a:extLst>
                <a:ext uri="{63B3BB69-23CF-44E3-9099-C40C66FF867C}">
                  <a14:compatExt spid="_x0000_s24581"/>
                </a:ext>
                <a:ext uri="{FF2B5EF4-FFF2-40B4-BE49-F238E27FC236}">
                  <a16:creationId xmlns:a16="http://schemas.microsoft.com/office/drawing/2014/main" id="{00000000-0008-0000-0800-00000560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154</xdr:row>
          <xdr:rowOff>0</xdr:rowOff>
        </xdr:from>
        <xdr:to>
          <xdr:col>11</xdr:col>
          <xdr:colOff>447675</xdr:colOff>
          <xdr:row>154</xdr:row>
          <xdr:rowOff>219075</xdr:rowOff>
        </xdr:to>
        <xdr:sp macro="" textlink="">
          <xdr:nvSpPr>
            <xdr:cNvPr id="24582" name="Check Box 1030" hidden="1">
              <a:extLst>
                <a:ext uri="{63B3BB69-23CF-44E3-9099-C40C66FF867C}">
                  <a14:compatExt spid="_x0000_s24582"/>
                </a:ext>
                <a:ext uri="{FF2B5EF4-FFF2-40B4-BE49-F238E27FC236}">
                  <a16:creationId xmlns:a16="http://schemas.microsoft.com/office/drawing/2014/main" id="{00000000-0008-0000-0800-00000660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155</xdr:row>
          <xdr:rowOff>0</xdr:rowOff>
        </xdr:from>
        <xdr:to>
          <xdr:col>11</xdr:col>
          <xdr:colOff>447675</xdr:colOff>
          <xdr:row>155</xdr:row>
          <xdr:rowOff>219075</xdr:rowOff>
        </xdr:to>
        <xdr:sp macro="" textlink="">
          <xdr:nvSpPr>
            <xdr:cNvPr id="24583" name="Check Box 1031" hidden="1">
              <a:extLst>
                <a:ext uri="{63B3BB69-23CF-44E3-9099-C40C66FF867C}">
                  <a14:compatExt spid="_x0000_s24583"/>
                </a:ext>
                <a:ext uri="{FF2B5EF4-FFF2-40B4-BE49-F238E27FC236}">
                  <a16:creationId xmlns:a16="http://schemas.microsoft.com/office/drawing/2014/main" id="{00000000-0008-0000-0800-00000760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156</xdr:row>
          <xdr:rowOff>0</xdr:rowOff>
        </xdr:from>
        <xdr:to>
          <xdr:col>11</xdr:col>
          <xdr:colOff>447675</xdr:colOff>
          <xdr:row>156</xdr:row>
          <xdr:rowOff>219075</xdr:rowOff>
        </xdr:to>
        <xdr:sp macro="" textlink="">
          <xdr:nvSpPr>
            <xdr:cNvPr id="24584" name="Check Box 1032" hidden="1">
              <a:extLst>
                <a:ext uri="{63B3BB69-23CF-44E3-9099-C40C66FF867C}">
                  <a14:compatExt spid="_x0000_s24584"/>
                </a:ext>
                <a:ext uri="{FF2B5EF4-FFF2-40B4-BE49-F238E27FC236}">
                  <a16:creationId xmlns:a16="http://schemas.microsoft.com/office/drawing/2014/main" id="{00000000-0008-0000-0800-00000860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157</xdr:row>
          <xdr:rowOff>0</xdr:rowOff>
        </xdr:from>
        <xdr:to>
          <xdr:col>11</xdr:col>
          <xdr:colOff>447675</xdr:colOff>
          <xdr:row>157</xdr:row>
          <xdr:rowOff>219075</xdr:rowOff>
        </xdr:to>
        <xdr:sp macro="" textlink="">
          <xdr:nvSpPr>
            <xdr:cNvPr id="24585" name="Check Box 1033" hidden="1">
              <a:extLst>
                <a:ext uri="{63B3BB69-23CF-44E3-9099-C40C66FF867C}">
                  <a14:compatExt spid="_x0000_s24585"/>
                </a:ext>
                <a:ext uri="{FF2B5EF4-FFF2-40B4-BE49-F238E27FC236}">
                  <a16:creationId xmlns:a16="http://schemas.microsoft.com/office/drawing/2014/main" id="{00000000-0008-0000-0800-00000960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158</xdr:row>
          <xdr:rowOff>0</xdr:rowOff>
        </xdr:from>
        <xdr:to>
          <xdr:col>11</xdr:col>
          <xdr:colOff>447675</xdr:colOff>
          <xdr:row>158</xdr:row>
          <xdr:rowOff>219075</xdr:rowOff>
        </xdr:to>
        <xdr:sp macro="" textlink="">
          <xdr:nvSpPr>
            <xdr:cNvPr id="24586" name="Check Box 1034" hidden="1">
              <a:extLst>
                <a:ext uri="{63B3BB69-23CF-44E3-9099-C40C66FF867C}">
                  <a14:compatExt spid="_x0000_s24586"/>
                </a:ext>
                <a:ext uri="{FF2B5EF4-FFF2-40B4-BE49-F238E27FC236}">
                  <a16:creationId xmlns:a16="http://schemas.microsoft.com/office/drawing/2014/main" id="{00000000-0008-0000-0800-00000A60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159</xdr:row>
          <xdr:rowOff>0</xdr:rowOff>
        </xdr:from>
        <xdr:to>
          <xdr:col>11</xdr:col>
          <xdr:colOff>447675</xdr:colOff>
          <xdr:row>159</xdr:row>
          <xdr:rowOff>219075</xdr:rowOff>
        </xdr:to>
        <xdr:sp macro="" textlink="">
          <xdr:nvSpPr>
            <xdr:cNvPr id="24587" name="Check Box 1035" hidden="1">
              <a:extLst>
                <a:ext uri="{63B3BB69-23CF-44E3-9099-C40C66FF867C}">
                  <a14:compatExt spid="_x0000_s24587"/>
                </a:ext>
                <a:ext uri="{FF2B5EF4-FFF2-40B4-BE49-F238E27FC236}">
                  <a16:creationId xmlns:a16="http://schemas.microsoft.com/office/drawing/2014/main" id="{00000000-0008-0000-0800-00000B60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160</xdr:row>
          <xdr:rowOff>0</xdr:rowOff>
        </xdr:from>
        <xdr:to>
          <xdr:col>11</xdr:col>
          <xdr:colOff>447675</xdr:colOff>
          <xdr:row>160</xdr:row>
          <xdr:rowOff>219075</xdr:rowOff>
        </xdr:to>
        <xdr:sp macro="" textlink="">
          <xdr:nvSpPr>
            <xdr:cNvPr id="24588" name="Check Box 1036" hidden="1">
              <a:extLst>
                <a:ext uri="{63B3BB69-23CF-44E3-9099-C40C66FF867C}">
                  <a14:compatExt spid="_x0000_s24588"/>
                </a:ext>
                <a:ext uri="{FF2B5EF4-FFF2-40B4-BE49-F238E27FC236}">
                  <a16:creationId xmlns:a16="http://schemas.microsoft.com/office/drawing/2014/main" id="{00000000-0008-0000-0800-00000C60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161</xdr:row>
          <xdr:rowOff>0</xdr:rowOff>
        </xdr:from>
        <xdr:to>
          <xdr:col>11</xdr:col>
          <xdr:colOff>447675</xdr:colOff>
          <xdr:row>161</xdr:row>
          <xdr:rowOff>219075</xdr:rowOff>
        </xdr:to>
        <xdr:sp macro="" textlink="">
          <xdr:nvSpPr>
            <xdr:cNvPr id="24589" name="Check Box 1037" hidden="1">
              <a:extLst>
                <a:ext uri="{63B3BB69-23CF-44E3-9099-C40C66FF867C}">
                  <a14:compatExt spid="_x0000_s24589"/>
                </a:ext>
                <a:ext uri="{FF2B5EF4-FFF2-40B4-BE49-F238E27FC236}">
                  <a16:creationId xmlns:a16="http://schemas.microsoft.com/office/drawing/2014/main" id="{00000000-0008-0000-0800-00000D60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162</xdr:row>
          <xdr:rowOff>0</xdr:rowOff>
        </xdr:from>
        <xdr:to>
          <xdr:col>11</xdr:col>
          <xdr:colOff>447675</xdr:colOff>
          <xdr:row>162</xdr:row>
          <xdr:rowOff>219075</xdr:rowOff>
        </xdr:to>
        <xdr:sp macro="" textlink="">
          <xdr:nvSpPr>
            <xdr:cNvPr id="24590" name="Check Box 1038" hidden="1">
              <a:extLst>
                <a:ext uri="{63B3BB69-23CF-44E3-9099-C40C66FF867C}">
                  <a14:compatExt spid="_x0000_s24590"/>
                </a:ext>
                <a:ext uri="{FF2B5EF4-FFF2-40B4-BE49-F238E27FC236}">
                  <a16:creationId xmlns:a16="http://schemas.microsoft.com/office/drawing/2014/main" id="{00000000-0008-0000-0800-00000E60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163</xdr:row>
          <xdr:rowOff>0</xdr:rowOff>
        </xdr:from>
        <xdr:to>
          <xdr:col>11</xdr:col>
          <xdr:colOff>447675</xdr:colOff>
          <xdr:row>163</xdr:row>
          <xdr:rowOff>219075</xdr:rowOff>
        </xdr:to>
        <xdr:sp macro="" textlink="">
          <xdr:nvSpPr>
            <xdr:cNvPr id="24591" name="Check Box 1039" hidden="1">
              <a:extLst>
                <a:ext uri="{63B3BB69-23CF-44E3-9099-C40C66FF867C}">
                  <a14:compatExt spid="_x0000_s24591"/>
                </a:ext>
                <a:ext uri="{FF2B5EF4-FFF2-40B4-BE49-F238E27FC236}">
                  <a16:creationId xmlns:a16="http://schemas.microsoft.com/office/drawing/2014/main" id="{00000000-0008-0000-0800-00000F60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164</xdr:row>
          <xdr:rowOff>0</xdr:rowOff>
        </xdr:from>
        <xdr:to>
          <xdr:col>11</xdr:col>
          <xdr:colOff>447675</xdr:colOff>
          <xdr:row>164</xdr:row>
          <xdr:rowOff>219075</xdr:rowOff>
        </xdr:to>
        <xdr:sp macro="" textlink="">
          <xdr:nvSpPr>
            <xdr:cNvPr id="24592" name="Check Box 1040" hidden="1">
              <a:extLst>
                <a:ext uri="{63B3BB69-23CF-44E3-9099-C40C66FF867C}">
                  <a14:compatExt spid="_x0000_s24592"/>
                </a:ext>
                <a:ext uri="{FF2B5EF4-FFF2-40B4-BE49-F238E27FC236}">
                  <a16:creationId xmlns:a16="http://schemas.microsoft.com/office/drawing/2014/main" id="{00000000-0008-0000-0800-00001060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165</xdr:row>
          <xdr:rowOff>0</xdr:rowOff>
        </xdr:from>
        <xdr:to>
          <xdr:col>11</xdr:col>
          <xdr:colOff>447675</xdr:colOff>
          <xdr:row>165</xdr:row>
          <xdr:rowOff>219075</xdr:rowOff>
        </xdr:to>
        <xdr:sp macro="" textlink="">
          <xdr:nvSpPr>
            <xdr:cNvPr id="24593" name="Check Box 1041" hidden="1">
              <a:extLst>
                <a:ext uri="{63B3BB69-23CF-44E3-9099-C40C66FF867C}">
                  <a14:compatExt spid="_x0000_s24593"/>
                </a:ext>
                <a:ext uri="{FF2B5EF4-FFF2-40B4-BE49-F238E27FC236}">
                  <a16:creationId xmlns:a16="http://schemas.microsoft.com/office/drawing/2014/main" id="{00000000-0008-0000-0800-00001160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166</xdr:row>
          <xdr:rowOff>0</xdr:rowOff>
        </xdr:from>
        <xdr:to>
          <xdr:col>11</xdr:col>
          <xdr:colOff>447675</xdr:colOff>
          <xdr:row>166</xdr:row>
          <xdr:rowOff>219075</xdr:rowOff>
        </xdr:to>
        <xdr:sp macro="" textlink="">
          <xdr:nvSpPr>
            <xdr:cNvPr id="24594" name="Check Box 1042" hidden="1">
              <a:extLst>
                <a:ext uri="{63B3BB69-23CF-44E3-9099-C40C66FF867C}">
                  <a14:compatExt spid="_x0000_s24594"/>
                </a:ext>
                <a:ext uri="{FF2B5EF4-FFF2-40B4-BE49-F238E27FC236}">
                  <a16:creationId xmlns:a16="http://schemas.microsoft.com/office/drawing/2014/main" id="{00000000-0008-0000-0800-00001260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167</xdr:row>
          <xdr:rowOff>0</xdr:rowOff>
        </xdr:from>
        <xdr:to>
          <xdr:col>11</xdr:col>
          <xdr:colOff>447675</xdr:colOff>
          <xdr:row>167</xdr:row>
          <xdr:rowOff>219075</xdr:rowOff>
        </xdr:to>
        <xdr:sp macro="" textlink="">
          <xdr:nvSpPr>
            <xdr:cNvPr id="24595" name="Check Box 1043" hidden="1">
              <a:extLst>
                <a:ext uri="{63B3BB69-23CF-44E3-9099-C40C66FF867C}">
                  <a14:compatExt spid="_x0000_s24595"/>
                </a:ext>
                <a:ext uri="{FF2B5EF4-FFF2-40B4-BE49-F238E27FC236}">
                  <a16:creationId xmlns:a16="http://schemas.microsoft.com/office/drawing/2014/main" id="{00000000-0008-0000-0800-00001360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168</xdr:row>
          <xdr:rowOff>0</xdr:rowOff>
        </xdr:from>
        <xdr:to>
          <xdr:col>11</xdr:col>
          <xdr:colOff>447675</xdr:colOff>
          <xdr:row>168</xdr:row>
          <xdr:rowOff>219075</xdr:rowOff>
        </xdr:to>
        <xdr:sp macro="" textlink="">
          <xdr:nvSpPr>
            <xdr:cNvPr id="24596" name="Check Box 1044" hidden="1">
              <a:extLst>
                <a:ext uri="{63B3BB69-23CF-44E3-9099-C40C66FF867C}">
                  <a14:compatExt spid="_x0000_s24596"/>
                </a:ext>
                <a:ext uri="{FF2B5EF4-FFF2-40B4-BE49-F238E27FC236}">
                  <a16:creationId xmlns:a16="http://schemas.microsoft.com/office/drawing/2014/main" id="{00000000-0008-0000-0800-00001460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169</xdr:row>
          <xdr:rowOff>0</xdr:rowOff>
        </xdr:from>
        <xdr:to>
          <xdr:col>11</xdr:col>
          <xdr:colOff>447675</xdr:colOff>
          <xdr:row>169</xdr:row>
          <xdr:rowOff>219075</xdr:rowOff>
        </xdr:to>
        <xdr:sp macro="" textlink="">
          <xdr:nvSpPr>
            <xdr:cNvPr id="24597" name="Check Box 1045" hidden="1">
              <a:extLst>
                <a:ext uri="{63B3BB69-23CF-44E3-9099-C40C66FF867C}">
                  <a14:compatExt spid="_x0000_s24597"/>
                </a:ext>
                <a:ext uri="{FF2B5EF4-FFF2-40B4-BE49-F238E27FC236}">
                  <a16:creationId xmlns:a16="http://schemas.microsoft.com/office/drawing/2014/main" id="{00000000-0008-0000-0800-00001560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170</xdr:row>
          <xdr:rowOff>0</xdr:rowOff>
        </xdr:from>
        <xdr:to>
          <xdr:col>11</xdr:col>
          <xdr:colOff>447675</xdr:colOff>
          <xdr:row>170</xdr:row>
          <xdr:rowOff>219075</xdr:rowOff>
        </xdr:to>
        <xdr:sp macro="" textlink="">
          <xdr:nvSpPr>
            <xdr:cNvPr id="24598" name="Check Box 1046" hidden="1">
              <a:extLst>
                <a:ext uri="{63B3BB69-23CF-44E3-9099-C40C66FF867C}">
                  <a14:compatExt spid="_x0000_s24598"/>
                </a:ext>
                <a:ext uri="{FF2B5EF4-FFF2-40B4-BE49-F238E27FC236}">
                  <a16:creationId xmlns:a16="http://schemas.microsoft.com/office/drawing/2014/main" id="{00000000-0008-0000-0800-00001660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171</xdr:row>
          <xdr:rowOff>0</xdr:rowOff>
        </xdr:from>
        <xdr:to>
          <xdr:col>11</xdr:col>
          <xdr:colOff>447675</xdr:colOff>
          <xdr:row>171</xdr:row>
          <xdr:rowOff>219075</xdr:rowOff>
        </xdr:to>
        <xdr:sp macro="" textlink="">
          <xdr:nvSpPr>
            <xdr:cNvPr id="24599" name="Check Box 1047" hidden="1">
              <a:extLst>
                <a:ext uri="{63B3BB69-23CF-44E3-9099-C40C66FF867C}">
                  <a14:compatExt spid="_x0000_s24599"/>
                </a:ext>
                <a:ext uri="{FF2B5EF4-FFF2-40B4-BE49-F238E27FC236}">
                  <a16:creationId xmlns:a16="http://schemas.microsoft.com/office/drawing/2014/main" id="{00000000-0008-0000-0800-00001760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172</xdr:row>
          <xdr:rowOff>0</xdr:rowOff>
        </xdr:from>
        <xdr:to>
          <xdr:col>11</xdr:col>
          <xdr:colOff>447675</xdr:colOff>
          <xdr:row>172</xdr:row>
          <xdr:rowOff>219075</xdr:rowOff>
        </xdr:to>
        <xdr:sp macro="" textlink="">
          <xdr:nvSpPr>
            <xdr:cNvPr id="24600" name="Check Box 1048" hidden="1">
              <a:extLst>
                <a:ext uri="{63B3BB69-23CF-44E3-9099-C40C66FF867C}">
                  <a14:compatExt spid="_x0000_s24600"/>
                </a:ext>
                <a:ext uri="{FF2B5EF4-FFF2-40B4-BE49-F238E27FC236}">
                  <a16:creationId xmlns:a16="http://schemas.microsoft.com/office/drawing/2014/main" id="{00000000-0008-0000-0800-00001860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173</xdr:row>
          <xdr:rowOff>0</xdr:rowOff>
        </xdr:from>
        <xdr:to>
          <xdr:col>11</xdr:col>
          <xdr:colOff>447675</xdr:colOff>
          <xdr:row>173</xdr:row>
          <xdr:rowOff>219075</xdr:rowOff>
        </xdr:to>
        <xdr:sp macro="" textlink="">
          <xdr:nvSpPr>
            <xdr:cNvPr id="24601" name="Check Box 1049" hidden="1">
              <a:extLst>
                <a:ext uri="{63B3BB69-23CF-44E3-9099-C40C66FF867C}">
                  <a14:compatExt spid="_x0000_s24601"/>
                </a:ext>
                <a:ext uri="{FF2B5EF4-FFF2-40B4-BE49-F238E27FC236}">
                  <a16:creationId xmlns:a16="http://schemas.microsoft.com/office/drawing/2014/main" id="{00000000-0008-0000-0800-00001960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174</xdr:row>
          <xdr:rowOff>0</xdr:rowOff>
        </xdr:from>
        <xdr:to>
          <xdr:col>11</xdr:col>
          <xdr:colOff>447675</xdr:colOff>
          <xdr:row>174</xdr:row>
          <xdr:rowOff>219075</xdr:rowOff>
        </xdr:to>
        <xdr:sp macro="" textlink="">
          <xdr:nvSpPr>
            <xdr:cNvPr id="24602" name="Check Box 1050" hidden="1">
              <a:extLst>
                <a:ext uri="{63B3BB69-23CF-44E3-9099-C40C66FF867C}">
                  <a14:compatExt spid="_x0000_s24602"/>
                </a:ext>
                <a:ext uri="{FF2B5EF4-FFF2-40B4-BE49-F238E27FC236}">
                  <a16:creationId xmlns:a16="http://schemas.microsoft.com/office/drawing/2014/main" id="{00000000-0008-0000-0800-00001A60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175</xdr:row>
          <xdr:rowOff>0</xdr:rowOff>
        </xdr:from>
        <xdr:to>
          <xdr:col>11</xdr:col>
          <xdr:colOff>447675</xdr:colOff>
          <xdr:row>175</xdr:row>
          <xdr:rowOff>219075</xdr:rowOff>
        </xdr:to>
        <xdr:sp macro="" textlink="">
          <xdr:nvSpPr>
            <xdr:cNvPr id="24603" name="Check Box 1051" hidden="1">
              <a:extLst>
                <a:ext uri="{63B3BB69-23CF-44E3-9099-C40C66FF867C}">
                  <a14:compatExt spid="_x0000_s24603"/>
                </a:ext>
                <a:ext uri="{FF2B5EF4-FFF2-40B4-BE49-F238E27FC236}">
                  <a16:creationId xmlns:a16="http://schemas.microsoft.com/office/drawing/2014/main" id="{00000000-0008-0000-0800-00001B60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176</xdr:row>
          <xdr:rowOff>0</xdr:rowOff>
        </xdr:from>
        <xdr:to>
          <xdr:col>11</xdr:col>
          <xdr:colOff>447675</xdr:colOff>
          <xdr:row>176</xdr:row>
          <xdr:rowOff>219075</xdr:rowOff>
        </xdr:to>
        <xdr:sp macro="" textlink="">
          <xdr:nvSpPr>
            <xdr:cNvPr id="24604" name="Check Box 1052" hidden="1">
              <a:extLst>
                <a:ext uri="{63B3BB69-23CF-44E3-9099-C40C66FF867C}">
                  <a14:compatExt spid="_x0000_s24604"/>
                </a:ext>
                <a:ext uri="{FF2B5EF4-FFF2-40B4-BE49-F238E27FC236}">
                  <a16:creationId xmlns:a16="http://schemas.microsoft.com/office/drawing/2014/main" id="{00000000-0008-0000-0800-00001C60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177</xdr:row>
          <xdr:rowOff>0</xdr:rowOff>
        </xdr:from>
        <xdr:to>
          <xdr:col>11</xdr:col>
          <xdr:colOff>447675</xdr:colOff>
          <xdr:row>177</xdr:row>
          <xdr:rowOff>219075</xdr:rowOff>
        </xdr:to>
        <xdr:sp macro="" textlink="">
          <xdr:nvSpPr>
            <xdr:cNvPr id="24605" name="Check Box 1053" hidden="1">
              <a:extLst>
                <a:ext uri="{63B3BB69-23CF-44E3-9099-C40C66FF867C}">
                  <a14:compatExt spid="_x0000_s24605"/>
                </a:ext>
                <a:ext uri="{FF2B5EF4-FFF2-40B4-BE49-F238E27FC236}">
                  <a16:creationId xmlns:a16="http://schemas.microsoft.com/office/drawing/2014/main" id="{00000000-0008-0000-0800-00001D60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178</xdr:row>
          <xdr:rowOff>0</xdr:rowOff>
        </xdr:from>
        <xdr:to>
          <xdr:col>11</xdr:col>
          <xdr:colOff>447675</xdr:colOff>
          <xdr:row>178</xdr:row>
          <xdr:rowOff>219075</xdr:rowOff>
        </xdr:to>
        <xdr:sp macro="" textlink="">
          <xdr:nvSpPr>
            <xdr:cNvPr id="24606" name="Check Box 1054" hidden="1">
              <a:extLst>
                <a:ext uri="{63B3BB69-23CF-44E3-9099-C40C66FF867C}">
                  <a14:compatExt spid="_x0000_s24606"/>
                </a:ext>
                <a:ext uri="{FF2B5EF4-FFF2-40B4-BE49-F238E27FC236}">
                  <a16:creationId xmlns:a16="http://schemas.microsoft.com/office/drawing/2014/main" id="{00000000-0008-0000-0800-00001E60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179</xdr:row>
          <xdr:rowOff>0</xdr:rowOff>
        </xdr:from>
        <xdr:to>
          <xdr:col>11</xdr:col>
          <xdr:colOff>447675</xdr:colOff>
          <xdr:row>179</xdr:row>
          <xdr:rowOff>219075</xdr:rowOff>
        </xdr:to>
        <xdr:sp macro="" textlink="">
          <xdr:nvSpPr>
            <xdr:cNvPr id="24607" name="Check Box 1055" hidden="1">
              <a:extLst>
                <a:ext uri="{63B3BB69-23CF-44E3-9099-C40C66FF867C}">
                  <a14:compatExt spid="_x0000_s24607"/>
                </a:ext>
                <a:ext uri="{FF2B5EF4-FFF2-40B4-BE49-F238E27FC236}">
                  <a16:creationId xmlns:a16="http://schemas.microsoft.com/office/drawing/2014/main" id="{00000000-0008-0000-0800-00001F60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180</xdr:row>
          <xdr:rowOff>0</xdr:rowOff>
        </xdr:from>
        <xdr:to>
          <xdr:col>11</xdr:col>
          <xdr:colOff>447675</xdr:colOff>
          <xdr:row>180</xdr:row>
          <xdr:rowOff>219075</xdr:rowOff>
        </xdr:to>
        <xdr:sp macro="" textlink="">
          <xdr:nvSpPr>
            <xdr:cNvPr id="24608" name="Check Box 1056" hidden="1">
              <a:extLst>
                <a:ext uri="{63B3BB69-23CF-44E3-9099-C40C66FF867C}">
                  <a14:compatExt spid="_x0000_s24608"/>
                </a:ext>
                <a:ext uri="{FF2B5EF4-FFF2-40B4-BE49-F238E27FC236}">
                  <a16:creationId xmlns:a16="http://schemas.microsoft.com/office/drawing/2014/main" id="{00000000-0008-0000-0800-00002060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181</xdr:row>
          <xdr:rowOff>0</xdr:rowOff>
        </xdr:from>
        <xdr:to>
          <xdr:col>11</xdr:col>
          <xdr:colOff>447675</xdr:colOff>
          <xdr:row>181</xdr:row>
          <xdr:rowOff>219075</xdr:rowOff>
        </xdr:to>
        <xdr:sp macro="" textlink="">
          <xdr:nvSpPr>
            <xdr:cNvPr id="24609" name="Check Box 1057" hidden="1">
              <a:extLst>
                <a:ext uri="{63B3BB69-23CF-44E3-9099-C40C66FF867C}">
                  <a14:compatExt spid="_x0000_s24609"/>
                </a:ext>
                <a:ext uri="{FF2B5EF4-FFF2-40B4-BE49-F238E27FC236}">
                  <a16:creationId xmlns:a16="http://schemas.microsoft.com/office/drawing/2014/main" id="{00000000-0008-0000-0800-00002160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182</xdr:row>
          <xdr:rowOff>0</xdr:rowOff>
        </xdr:from>
        <xdr:to>
          <xdr:col>11</xdr:col>
          <xdr:colOff>447675</xdr:colOff>
          <xdr:row>182</xdr:row>
          <xdr:rowOff>219075</xdr:rowOff>
        </xdr:to>
        <xdr:sp macro="" textlink="">
          <xdr:nvSpPr>
            <xdr:cNvPr id="24610" name="Check Box 1058" hidden="1">
              <a:extLst>
                <a:ext uri="{63B3BB69-23CF-44E3-9099-C40C66FF867C}">
                  <a14:compatExt spid="_x0000_s24610"/>
                </a:ext>
                <a:ext uri="{FF2B5EF4-FFF2-40B4-BE49-F238E27FC236}">
                  <a16:creationId xmlns:a16="http://schemas.microsoft.com/office/drawing/2014/main" id="{00000000-0008-0000-0800-00002260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183</xdr:row>
          <xdr:rowOff>0</xdr:rowOff>
        </xdr:from>
        <xdr:to>
          <xdr:col>11</xdr:col>
          <xdr:colOff>447675</xdr:colOff>
          <xdr:row>183</xdr:row>
          <xdr:rowOff>219075</xdr:rowOff>
        </xdr:to>
        <xdr:sp macro="" textlink="">
          <xdr:nvSpPr>
            <xdr:cNvPr id="24611" name="Check Box 1059" hidden="1">
              <a:extLst>
                <a:ext uri="{63B3BB69-23CF-44E3-9099-C40C66FF867C}">
                  <a14:compatExt spid="_x0000_s24611"/>
                </a:ext>
                <a:ext uri="{FF2B5EF4-FFF2-40B4-BE49-F238E27FC236}">
                  <a16:creationId xmlns:a16="http://schemas.microsoft.com/office/drawing/2014/main" id="{00000000-0008-0000-0800-00002360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184</xdr:row>
          <xdr:rowOff>0</xdr:rowOff>
        </xdr:from>
        <xdr:to>
          <xdr:col>11</xdr:col>
          <xdr:colOff>447675</xdr:colOff>
          <xdr:row>184</xdr:row>
          <xdr:rowOff>219075</xdr:rowOff>
        </xdr:to>
        <xdr:sp macro="" textlink="">
          <xdr:nvSpPr>
            <xdr:cNvPr id="24612" name="Check Box 1060" hidden="1">
              <a:extLst>
                <a:ext uri="{63B3BB69-23CF-44E3-9099-C40C66FF867C}">
                  <a14:compatExt spid="_x0000_s24612"/>
                </a:ext>
                <a:ext uri="{FF2B5EF4-FFF2-40B4-BE49-F238E27FC236}">
                  <a16:creationId xmlns:a16="http://schemas.microsoft.com/office/drawing/2014/main" id="{00000000-0008-0000-0800-00002460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185</xdr:row>
          <xdr:rowOff>0</xdr:rowOff>
        </xdr:from>
        <xdr:to>
          <xdr:col>11</xdr:col>
          <xdr:colOff>447675</xdr:colOff>
          <xdr:row>185</xdr:row>
          <xdr:rowOff>219075</xdr:rowOff>
        </xdr:to>
        <xdr:sp macro="" textlink="">
          <xdr:nvSpPr>
            <xdr:cNvPr id="24613" name="Check Box 1061" hidden="1">
              <a:extLst>
                <a:ext uri="{63B3BB69-23CF-44E3-9099-C40C66FF867C}">
                  <a14:compatExt spid="_x0000_s24613"/>
                </a:ext>
                <a:ext uri="{FF2B5EF4-FFF2-40B4-BE49-F238E27FC236}">
                  <a16:creationId xmlns:a16="http://schemas.microsoft.com/office/drawing/2014/main" id="{00000000-0008-0000-0800-00002560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186</xdr:row>
          <xdr:rowOff>0</xdr:rowOff>
        </xdr:from>
        <xdr:to>
          <xdr:col>11</xdr:col>
          <xdr:colOff>447675</xdr:colOff>
          <xdr:row>186</xdr:row>
          <xdr:rowOff>219075</xdr:rowOff>
        </xdr:to>
        <xdr:sp macro="" textlink="">
          <xdr:nvSpPr>
            <xdr:cNvPr id="24614" name="Check Box 1062" hidden="1">
              <a:extLst>
                <a:ext uri="{63B3BB69-23CF-44E3-9099-C40C66FF867C}">
                  <a14:compatExt spid="_x0000_s24614"/>
                </a:ext>
                <a:ext uri="{FF2B5EF4-FFF2-40B4-BE49-F238E27FC236}">
                  <a16:creationId xmlns:a16="http://schemas.microsoft.com/office/drawing/2014/main" id="{00000000-0008-0000-0800-00002660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187</xdr:row>
          <xdr:rowOff>0</xdr:rowOff>
        </xdr:from>
        <xdr:to>
          <xdr:col>11</xdr:col>
          <xdr:colOff>447675</xdr:colOff>
          <xdr:row>187</xdr:row>
          <xdr:rowOff>219075</xdr:rowOff>
        </xdr:to>
        <xdr:sp macro="" textlink="">
          <xdr:nvSpPr>
            <xdr:cNvPr id="24615" name="Check Box 1063" hidden="1">
              <a:extLst>
                <a:ext uri="{63B3BB69-23CF-44E3-9099-C40C66FF867C}">
                  <a14:compatExt spid="_x0000_s24615"/>
                </a:ext>
                <a:ext uri="{FF2B5EF4-FFF2-40B4-BE49-F238E27FC236}">
                  <a16:creationId xmlns:a16="http://schemas.microsoft.com/office/drawing/2014/main" id="{00000000-0008-0000-0800-00002760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188</xdr:row>
          <xdr:rowOff>0</xdr:rowOff>
        </xdr:from>
        <xdr:to>
          <xdr:col>11</xdr:col>
          <xdr:colOff>447675</xdr:colOff>
          <xdr:row>188</xdr:row>
          <xdr:rowOff>219075</xdr:rowOff>
        </xdr:to>
        <xdr:sp macro="" textlink="">
          <xdr:nvSpPr>
            <xdr:cNvPr id="24616" name="Check Box 1064" hidden="1">
              <a:extLst>
                <a:ext uri="{63B3BB69-23CF-44E3-9099-C40C66FF867C}">
                  <a14:compatExt spid="_x0000_s24616"/>
                </a:ext>
                <a:ext uri="{FF2B5EF4-FFF2-40B4-BE49-F238E27FC236}">
                  <a16:creationId xmlns:a16="http://schemas.microsoft.com/office/drawing/2014/main" id="{00000000-0008-0000-0800-00002860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189</xdr:row>
          <xdr:rowOff>0</xdr:rowOff>
        </xdr:from>
        <xdr:to>
          <xdr:col>11</xdr:col>
          <xdr:colOff>447675</xdr:colOff>
          <xdr:row>189</xdr:row>
          <xdr:rowOff>219075</xdr:rowOff>
        </xdr:to>
        <xdr:sp macro="" textlink="">
          <xdr:nvSpPr>
            <xdr:cNvPr id="24617" name="Check Box 1065" hidden="1">
              <a:extLst>
                <a:ext uri="{63B3BB69-23CF-44E3-9099-C40C66FF867C}">
                  <a14:compatExt spid="_x0000_s24617"/>
                </a:ext>
                <a:ext uri="{FF2B5EF4-FFF2-40B4-BE49-F238E27FC236}">
                  <a16:creationId xmlns:a16="http://schemas.microsoft.com/office/drawing/2014/main" id="{00000000-0008-0000-0800-00002960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190</xdr:row>
          <xdr:rowOff>0</xdr:rowOff>
        </xdr:from>
        <xdr:to>
          <xdr:col>11</xdr:col>
          <xdr:colOff>447675</xdr:colOff>
          <xdr:row>190</xdr:row>
          <xdr:rowOff>219075</xdr:rowOff>
        </xdr:to>
        <xdr:sp macro="" textlink="">
          <xdr:nvSpPr>
            <xdr:cNvPr id="24618" name="Check Box 1066" hidden="1">
              <a:extLst>
                <a:ext uri="{63B3BB69-23CF-44E3-9099-C40C66FF867C}">
                  <a14:compatExt spid="_x0000_s24618"/>
                </a:ext>
                <a:ext uri="{FF2B5EF4-FFF2-40B4-BE49-F238E27FC236}">
                  <a16:creationId xmlns:a16="http://schemas.microsoft.com/office/drawing/2014/main" id="{00000000-0008-0000-0800-00002A60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191</xdr:row>
          <xdr:rowOff>0</xdr:rowOff>
        </xdr:from>
        <xdr:to>
          <xdr:col>11</xdr:col>
          <xdr:colOff>447675</xdr:colOff>
          <xdr:row>191</xdr:row>
          <xdr:rowOff>219075</xdr:rowOff>
        </xdr:to>
        <xdr:sp macro="" textlink="">
          <xdr:nvSpPr>
            <xdr:cNvPr id="24619" name="Check Box 1067" hidden="1">
              <a:extLst>
                <a:ext uri="{63B3BB69-23CF-44E3-9099-C40C66FF867C}">
                  <a14:compatExt spid="_x0000_s24619"/>
                </a:ext>
                <a:ext uri="{FF2B5EF4-FFF2-40B4-BE49-F238E27FC236}">
                  <a16:creationId xmlns:a16="http://schemas.microsoft.com/office/drawing/2014/main" id="{00000000-0008-0000-0800-00002B60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192</xdr:row>
          <xdr:rowOff>0</xdr:rowOff>
        </xdr:from>
        <xdr:to>
          <xdr:col>11</xdr:col>
          <xdr:colOff>447675</xdr:colOff>
          <xdr:row>192</xdr:row>
          <xdr:rowOff>219075</xdr:rowOff>
        </xdr:to>
        <xdr:sp macro="" textlink="">
          <xdr:nvSpPr>
            <xdr:cNvPr id="24620" name="Check Box 1068" hidden="1">
              <a:extLst>
                <a:ext uri="{63B3BB69-23CF-44E3-9099-C40C66FF867C}">
                  <a14:compatExt spid="_x0000_s24620"/>
                </a:ext>
                <a:ext uri="{FF2B5EF4-FFF2-40B4-BE49-F238E27FC236}">
                  <a16:creationId xmlns:a16="http://schemas.microsoft.com/office/drawing/2014/main" id="{00000000-0008-0000-0800-00002C60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193</xdr:row>
          <xdr:rowOff>0</xdr:rowOff>
        </xdr:from>
        <xdr:to>
          <xdr:col>11</xdr:col>
          <xdr:colOff>447675</xdr:colOff>
          <xdr:row>193</xdr:row>
          <xdr:rowOff>219075</xdr:rowOff>
        </xdr:to>
        <xdr:sp macro="" textlink="">
          <xdr:nvSpPr>
            <xdr:cNvPr id="24621" name="Check Box 1069" hidden="1">
              <a:extLst>
                <a:ext uri="{63B3BB69-23CF-44E3-9099-C40C66FF867C}">
                  <a14:compatExt spid="_x0000_s24621"/>
                </a:ext>
                <a:ext uri="{FF2B5EF4-FFF2-40B4-BE49-F238E27FC236}">
                  <a16:creationId xmlns:a16="http://schemas.microsoft.com/office/drawing/2014/main" id="{00000000-0008-0000-0800-00002D60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194</xdr:row>
          <xdr:rowOff>0</xdr:rowOff>
        </xdr:from>
        <xdr:to>
          <xdr:col>11</xdr:col>
          <xdr:colOff>447675</xdr:colOff>
          <xdr:row>194</xdr:row>
          <xdr:rowOff>219075</xdr:rowOff>
        </xdr:to>
        <xdr:sp macro="" textlink="">
          <xdr:nvSpPr>
            <xdr:cNvPr id="24622" name="Check Box 1070" hidden="1">
              <a:extLst>
                <a:ext uri="{63B3BB69-23CF-44E3-9099-C40C66FF867C}">
                  <a14:compatExt spid="_x0000_s24622"/>
                </a:ext>
                <a:ext uri="{FF2B5EF4-FFF2-40B4-BE49-F238E27FC236}">
                  <a16:creationId xmlns:a16="http://schemas.microsoft.com/office/drawing/2014/main" id="{00000000-0008-0000-0800-00002E60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195</xdr:row>
          <xdr:rowOff>0</xdr:rowOff>
        </xdr:from>
        <xdr:to>
          <xdr:col>11</xdr:col>
          <xdr:colOff>447675</xdr:colOff>
          <xdr:row>195</xdr:row>
          <xdr:rowOff>219075</xdr:rowOff>
        </xdr:to>
        <xdr:sp macro="" textlink="">
          <xdr:nvSpPr>
            <xdr:cNvPr id="24623" name="Check Box 1071" hidden="1">
              <a:extLst>
                <a:ext uri="{63B3BB69-23CF-44E3-9099-C40C66FF867C}">
                  <a14:compatExt spid="_x0000_s24623"/>
                </a:ext>
                <a:ext uri="{FF2B5EF4-FFF2-40B4-BE49-F238E27FC236}">
                  <a16:creationId xmlns:a16="http://schemas.microsoft.com/office/drawing/2014/main" id="{00000000-0008-0000-0800-00002F60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196</xdr:row>
          <xdr:rowOff>0</xdr:rowOff>
        </xdr:from>
        <xdr:to>
          <xdr:col>11</xdr:col>
          <xdr:colOff>447675</xdr:colOff>
          <xdr:row>196</xdr:row>
          <xdr:rowOff>219075</xdr:rowOff>
        </xdr:to>
        <xdr:sp macro="" textlink="">
          <xdr:nvSpPr>
            <xdr:cNvPr id="24624" name="Check Box 1072" hidden="1">
              <a:extLst>
                <a:ext uri="{63B3BB69-23CF-44E3-9099-C40C66FF867C}">
                  <a14:compatExt spid="_x0000_s24624"/>
                </a:ext>
                <a:ext uri="{FF2B5EF4-FFF2-40B4-BE49-F238E27FC236}">
                  <a16:creationId xmlns:a16="http://schemas.microsoft.com/office/drawing/2014/main" id="{00000000-0008-0000-0800-00003060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197</xdr:row>
          <xdr:rowOff>0</xdr:rowOff>
        </xdr:from>
        <xdr:to>
          <xdr:col>11</xdr:col>
          <xdr:colOff>447675</xdr:colOff>
          <xdr:row>197</xdr:row>
          <xdr:rowOff>219075</xdr:rowOff>
        </xdr:to>
        <xdr:sp macro="" textlink="">
          <xdr:nvSpPr>
            <xdr:cNvPr id="24625" name="Check Box 1073" hidden="1">
              <a:extLst>
                <a:ext uri="{63B3BB69-23CF-44E3-9099-C40C66FF867C}">
                  <a14:compatExt spid="_x0000_s24625"/>
                </a:ext>
                <a:ext uri="{FF2B5EF4-FFF2-40B4-BE49-F238E27FC236}">
                  <a16:creationId xmlns:a16="http://schemas.microsoft.com/office/drawing/2014/main" id="{00000000-0008-0000-0800-00003160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198</xdr:row>
          <xdr:rowOff>0</xdr:rowOff>
        </xdr:from>
        <xdr:to>
          <xdr:col>11</xdr:col>
          <xdr:colOff>447675</xdr:colOff>
          <xdr:row>198</xdr:row>
          <xdr:rowOff>219075</xdr:rowOff>
        </xdr:to>
        <xdr:sp macro="" textlink="">
          <xdr:nvSpPr>
            <xdr:cNvPr id="24626" name="Check Box 1074" hidden="1">
              <a:extLst>
                <a:ext uri="{63B3BB69-23CF-44E3-9099-C40C66FF867C}">
                  <a14:compatExt spid="_x0000_s24626"/>
                </a:ext>
                <a:ext uri="{FF2B5EF4-FFF2-40B4-BE49-F238E27FC236}">
                  <a16:creationId xmlns:a16="http://schemas.microsoft.com/office/drawing/2014/main" id="{00000000-0008-0000-0800-00003260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199</xdr:row>
          <xdr:rowOff>0</xdr:rowOff>
        </xdr:from>
        <xdr:to>
          <xdr:col>11</xdr:col>
          <xdr:colOff>447675</xdr:colOff>
          <xdr:row>199</xdr:row>
          <xdr:rowOff>219075</xdr:rowOff>
        </xdr:to>
        <xdr:sp macro="" textlink="">
          <xdr:nvSpPr>
            <xdr:cNvPr id="24627" name="Check Box 1075" hidden="1">
              <a:extLst>
                <a:ext uri="{63B3BB69-23CF-44E3-9099-C40C66FF867C}">
                  <a14:compatExt spid="_x0000_s24627"/>
                </a:ext>
                <a:ext uri="{FF2B5EF4-FFF2-40B4-BE49-F238E27FC236}">
                  <a16:creationId xmlns:a16="http://schemas.microsoft.com/office/drawing/2014/main" id="{00000000-0008-0000-0800-00003360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200</xdr:row>
          <xdr:rowOff>0</xdr:rowOff>
        </xdr:from>
        <xdr:to>
          <xdr:col>11</xdr:col>
          <xdr:colOff>447675</xdr:colOff>
          <xdr:row>200</xdr:row>
          <xdr:rowOff>219075</xdr:rowOff>
        </xdr:to>
        <xdr:sp macro="" textlink="">
          <xdr:nvSpPr>
            <xdr:cNvPr id="24628" name="Check Box 1076" hidden="1">
              <a:extLst>
                <a:ext uri="{63B3BB69-23CF-44E3-9099-C40C66FF867C}">
                  <a14:compatExt spid="_x0000_s24628"/>
                </a:ext>
                <a:ext uri="{FF2B5EF4-FFF2-40B4-BE49-F238E27FC236}">
                  <a16:creationId xmlns:a16="http://schemas.microsoft.com/office/drawing/2014/main" id="{00000000-0008-0000-0800-00003460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201</xdr:row>
          <xdr:rowOff>0</xdr:rowOff>
        </xdr:from>
        <xdr:to>
          <xdr:col>11</xdr:col>
          <xdr:colOff>447675</xdr:colOff>
          <xdr:row>201</xdr:row>
          <xdr:rowOff>219075</xdr:rowOff>
        </xdr:to>
        <xdr:sp macro="" textlink="">
          <xdr:nvSpPr>
            <xdr:cNvPr id="24629" name="Check Box 1077" hidden="1">
              <a:extLst>
                <a:ext uri="{63B3BB69-23CF-44E3-9099-C40C66FF867C}">
                  <a14:compatExt spid="_x0000_s24629"/>
                </a:ext>
                <a:ext uri="{FF2B5EF4-FFF2-40B4-BE49-F238E27FC236}">
                  <a16:creationId xmlns:a16="http://schemas.microsoft.com/office/drawing/2014/main" id="{00000000-0008-0000-0800-00003560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202</xdr:row>
          <xdr:rowOff>0</xdr:rowOff>
        </xdr:from>
        <xdr:to>
          <xdr:col>11</xdr:col>
          <xdr:colOff>447675</xdr:colOff>
          <xdr:row>202</xdr:row>
          <xdr:rowOff>219075</xdr:rowOff>
        </xdr:to>
        <xdr:sp macro="" textlink="">
          <xdr:nvSpPr>
            <xdr:cNvPr id="24630" name="Check Box 1078" hidden="1">
              <a:extLst>
                <a:ext uri="{63B3BB69-23CF-44E3-9099-C40C66FF867C}">
                  <a14:compatExt spid="_x0000_s24630"/>
                </a:ext>
                <a:ext uri="{FF2B5EF4-FFF2-40B4-BE49-F238E27FC236}">
                  <a16:creationId xmlns:a16="http://schemas.microsoft.com/office/drawing/2014/main" id="{00000000-0008-0000-0800-00003660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203</xdr:row>
          <xdr:rowOff>0</xdr:rowOff>
        </xdr:from>
        <xdr:to>
          <xdr:col>11</xdr:col>
          <xdr:colOff>447675</xdr:colOff>
          <xdr:row>203</xdr:row>
          <xdr:rowOff>219075</xdr:rowOff>
        </xdr:to>
        <xdr:sp macro="" textlink="">
          <xdr:nvSpPr>
            <xdr:cNvPr id="24631" name="Check Box 1079" hidden="1">
              <a:extLst>
                <a:ext uri="{63B3BB69-23CF-44E3-9099-C40C66FF867C}">
                  <a14:compatExt spid="_x0000_s24631"/>
                </a:ext>
                <a:ext uri="{FF2B5EF4-FFF2-40B4-BE49-F238E27FC236}">
                  <a16:creationId xmlns:a16="http://schemas.microsoft.com/office/drawing/2014/main" id="{00000000-0008-0000-0800-00003760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204</xdr:row>
          <xdr:rowOff>0</xdr:rowOff>
        </xdr:from>
        <xdr:to>
          <xdr:col>11</xdr:col>
          <xdr:colOff>447675</xdr:colOff>
          <xdr:row>204</xdr:row>
          <xdr:rowOff>219075</xdr:rowOff>
        </xdr:to>
        <xdr:sp macro="" textlink="">
          <xdr:nvSpPr>
            <xdr:cNvPr id="24632" name="Check Box 1080" hidden="1">
              <a:extLst>
                <a:ext uri="{63B3BB69-23CF-44E3-9099-C40C66FF867C}">
                  <a14:compatExt spid="_x0000_s24632"/>
                </a:ext>
                <a:ext uri="{FF2B5EF4-FFF2-40B4-BE49-F238E27FC236}">
                  <a16:creationId xmlns:a16="http://schemas.microsoft.com/office/drawing/2014/main" id="{00000000-0008-0000-0800-00003860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119</xdr:row>
          <xdr:rowOff>19050</xdr:rowOff>
        </xdr:from>
        <xdr:to>
          <xdr:col>14</xdr:col>
          <xdr:colOff>561975</xdr:colOff>
          <xdr:row>119</xdr:row>
          <xdr:rowOff>219075</xdr:rowOff>
        </xdr:to>
        <xdr:sp macro="" textlink="">
          <xdr:nvSpPr>
            <xdr:cNvPr id="24633" name="Check Box 1081" hidden="1">
              <a:extLst>
                <a:ext uri="{63B3BB69-23CF-44E3-9099-C40C66FF867C}">
                  <a14:compatExt spid="_x0000_s24633"/>
                </a:ext>
                <a:ext uri="{FF2B5EF4-FFF2-40B4-BE49-F238E27FC236}">
                  <a16:creationId xmlns:a16="http://schemas.microsoft.com/office/drawing/2014/main" id="{00000000-0008-0000-0800-00003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147</xdr:row>
          <xdr:rowOff>19050</xdr:rowOff>
        </xdr:from>
        <xdr:to>
          <xdr:col>14</xdr:col>
          <xdr:colOff>561975</xdr:colOff>
          <xdr:row>147</xdr:row>
          <xdr:rowOff>219075</xdr:rowOff>
        </xdr:to>
        <xdr:sp macro="" textlink="">
          <xdr:nvSpPr>
            <xdr:cNvPr id="24635" name="Check Box 1083" hidden="1">
              <a:extLst>
                <a:ext uri="{63B3BB69-23CF-44E3-9099-C40C66FF867C}">
                  <a14:compatExt spid="_x0000_s24635"/>
                </a:ext>
                <a:ext uri="{FF2B5EF4-FFF2-40B4-BE49-F238E27FC236}">
                  <a16:creationId xmlns:a16="http://schemas.microsoft.com/office/drawing/2014/main" id="{00000000-0008-0000-08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148</xdr:row>
          <xdr:rowOff>19050</xdr:rowOff>
        </xdr:from>
        <xdr:to>
          <xdr:col>14</xdr:col>
          <xdr:colOff>561975</xdr:colOff>
          <xdr:row>148</xdr:row>
          <xdr:rowOff>219075</xdr:rowOff>
        </xdr:to>
        <xdr:sp macro="" textlink="">
          <xdr:nvSpPr>
            <xdr:cNvPr id="24636" name="Check Box 1084" hidden="1">
              <a:extLst>
                <a:ext uri="{63B3BB69-23CF-44E3-9099-C40C66FF867C}">
                  <a14:compatExt spid="_x0000_s24636"/>
                </a:ext>
                <a:ext uri="{FF2B5EF4-FFF2-40B4-BE49-F238E27FC236}">
                  <a16:creationId xmlns:a16="http://schemas.microsoft.com/office/drawing/2014/main" id="{00000000-0008-0000-0800-00003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149</xdr:row>
          <xdr:rowOff>19050</xdr:rowOff>
        </xdr:from>
        <xdr:to>
          <xdr:col>14</xdr:col>
          <xdr:colOff>561975</xdr:colOff>
          <xdr:row>149</xdr:row>
          <xdr:rowOff>219075</xdr:rowOff>
        </xdr:to>
        <xdr:sp macro="" textlink="">
          <xdr:nvSpPr>
            <xdr:cNvPr id="24638" name="Check Box 1086" hidden="1">
              <a:extLst>
                <a:ext uri="{63B3BB69-23CF-44E3-9099-C40C66FF867C}">
                  <a14:compatExt spid="_x0000_s24638"/>
                </a:ext>
                <a:ext uri="{FF2B5EF4-FFF2-40B4-BE49-F238E27FC236}">
                  <a16:creationId xmlns:a16="http://schemas.microsoft.com/office/drawing/2014/main" id="{00000000-0008-0000-0800-00003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150</xdr:row>
          <xdr:rowOff>19050</xdr:rowOff>
        </xdr:from>
        <xdr:to>
          <xdr:col>14</xdr:col>
          <xdr:colOff>561975</xdr:colOff>
          <xdr:row>150</xdr:row>
          <xdr:rowOff>219075</xdr:rowOff>
        </xdr:to>
        <xdr:sp macro="" textlink="">
          <xdr:nvSpPr>
            <xdr:cNvPr id="24639" name="Check Box 1087" hidden="1">
              <a:extLst>
                <a:ext uri="{63B3BB69-23CF-44E3-9099-C40C66FF867C}">
                  <a14:compatExt spid="_x0000_s24639"/>
                </a:ext>
                <a:ext uri="{FF2B5EF4-FFF2-40B4-BE49-F238E27FC236}">
                  <a16:creationId xmlns:a16="http://schemas.microsoft.com/office/drawing/2014/main" id="{00000000-0008-0000-0800-00003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151</xdr:row>
          <xdr:rowOff>19050</xdr:rowOff>
        </xdr:from>
        <xdr:to>
          <xdr:col>14</xdr:col>
          <xdr:colOff>561975</xdr:colOff>
          <xdr:row>151</xdr:row>
          <xdr:rowOff>219075</xdr:rowOff>
        </xdr:to>
        <xdr:sp macro="" textlink="">
          <xdr:nvSpPr>
            <xdr:cNvPr id="24640" name="Check Box 1088" hidden="1">
              <a:extLst>
                <a:ext uri="{63B3BB69-23CF-44E3-9099-C40C66FF867C}">
                  <a14:compatExt spid="_x0000_s24640"/>
                </a:ext>
                <a:ext uri="{FF2B5EF4-FFF2-40B4-BE49-F238E27FC236}">
                  <a16:creationId xmlns:a16="http://schemas.microsoft.com/office/drawing/2014/main" id="{00000000-0008-0000-0800-00004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152</xdr:row>
          <xdr:rowOff>19050</xdr:rowOff>
        </xdr:from>
        <xdr:to>
          <xdr:col>14</xdr:col>
          <xdr:colOff>561975</xdr:colOff>
          <xdr:row>152</xdr:row>
          <xdr:rowOff>219075</xdr:rowOff>
        </xdr:to>
        <xdr:sp macro="" textlink="">
          <xdr:nvSpPr>
            <xdr:cNvPr id="24641" name="Check Box 1089" hidden="1">
              <a:extLst>
                <a:ext uri="{63B3BB69-23CF-44E3-9099-C40C66FF867C}">
                  <a14:compatExt spid="_x0000_s24641"/>
                </a:ext>
                <a:ext uri="{FF2B5EF4-FFF2-40B4-BE49-F238E27FC236}">
                  <a16:creationId xmlns:a16="http://schemas.microsoft.com/office/drawing/2014/main" id="{00000000-0008-0000-0800-00004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153</xdr:row>
          <xdr:rowOff>19050</xdr:rowOff>
        </xdr:from>
        <xdr:to>
          <xdr:col>14</xdr:col>
          <xdr:colOff>561975</xdr:colOff>
          <xdr:row>153</xdr:row>
          <xdr:rowOff>219075</xdr:rowOff>
        </xdr:to>
        <xdr:sp macro="" textlink="">
          <xdr:nvSpPr>
            <xdr:cNvPr id="24642" name="Check Box 1090" hidden="1">
              <a:extLst>
                <a:ext uri="{63B3BB69-23CF-44E3-9099-C40C66FF867C}">
                  <a14:compatExt spid="_x0000_s24642"/>
                </a:ext>
                <a:ext uri="{FF2B5EF4-FFF2-40B4-BE49-F238E27FC236}">
                  <a16:creationId xmlns:a16="http://schemas.microsoft.com/office/drawing/2014/main" id="{00000000-0008-0000-0800-00004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154</xdr:row>
          <xdr:rowOff>19050</xdr:rowOff>
        </xdr:from>
        <xdr:to>
          <xdr:col>14</xdr:col>
          <xdr:colOff>561975</xdr:colOff>
          <xdr:row>154</xdr:row>
          <xdr:rowOff>219075</xdr:rowOff>
        </xdr:to>
        <xdr:sp macro="" textlink="">
          <xdr:nvSpPr>
            <xdr:cNvPr id="24643" name="Check Box 1091" hidden="1">
              <a:extLst>
                <a:ext uri="{63B3BB69-23CF-44E3-9099-C40C66FF867C}">
                  <a14:compatExt spid="_x0000_s24643"/>
                </a:ext>
                <a:ext uri="{FF2B5EF4-FFF2-40B4-BE49-F238E27FC236}">
                  <a16:creationId xmlns:a16="http://schemas.microsoft.com/office/drawing/2014/main" id="{00000000-0008-0000-0800-00004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155</xdr:row>
          <xdr:rowOff>19050</xdr:rowOff>
        </xdr:from>
        <xdr:to>
          <xdr:col>14</xdr:col>
          <xdr:colOff>561975</xdr:colOff>
          <xdr:row>155</xdr:row>
          <xdr:rowOff>219075</xdr:rowOff>
        </xdr:to>
        <xdr:sp macro="" textlink="">
          <xdr:nvSpPr>
            <xdr:cNvPr id="24644" name="Check Box 1092" hidden="1">
              <a:extLst>
                <a:ext uri="{63B3BB69-23CF-44E3-9099-C40C66FF867C}">
                  <a14:compatExt spid="_x0000_s24644"/>
                </a:ext>
                <a:ext uri="{FF2B5EF4-FFF2-40B4-BE49-F238E27FC236}">
                  <a16:creationId xmlns:a16="http://schemas.microsoft.com/office/drawing/2014/main" id="{00000000-0008-0000-08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156</xdr:row>
          <xdr:rowOff>19050</xdr:rowOff>
        </xdr:from>
        <xdr:to>
          <xdr:col>14</xdr:col>
          <xdr:colOff>561975</xdr:colOff>
          <xdr:row>156</xdr:row>
          <xdr:rowOff>219075</xdr:rowOff>
        </xdr:to>
        <xdr:sp macro="" textlink="">
          <xdr:nvSpPr>
            <xdr:cNvPr id="24645" name="Check Box 1093" hidden="1">
              <a:extLst>
                <a:ext uri="{63B3BB69-23CF-44E3-9099-C40C66FF867C}">
                  <a14:compatExt spid="_x0000_s24645"/>
                </a:ext>
                <a:ext uri="{FF2B5EF4-FFF2-40B4-BE49-F238E27FC236}">
                  <a16:creationId xmlns:a16="http://schemas.microsoft.com/office/drawing/2014/main" id="{00000000-0008-0000-08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157</xdr:row>
          <xdr:rowOff>19050</xdr:rowOff>
        </xdr:from>
        <xdr:to>
          <xdr:col>14</xdr:col>
          <xdr:colOff>561975</xdr:colOff>
          <xdr:row>157</xdr:row>
          <xdr:rowOff>219075</xdr:rowOff>
        </xdr:to>
        <xdr:sp macro="" textlink="">
          <xdr:nvSpPr>
            <xdr:cNvPr id="24646" name="Check Box 1094" hidden="1">
              <a:extLst>
                <a:ext uri="{63B3BB69-23CF-44E3-9099-C40C66FF867C}">
                  <a14:compatExt spid="_x0000_s24646"/>
                </a:ext>
                <a:ext uri="{FF2B5EF4-FFF2-40B4-BE49-F238E27FC236}">
                  <a16:creationId xmlns:a16="http://schemas.microsoft.com/office/drawing/2014/main" id="{00000000-0008-0000-0800-00004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158</xdr:row>
          <xdr:rowOff>19050</xdr:rowOff>
        </xdr:from>
        <xdr:to>
          <xdr:col>14</xdr:col>
          <xdr:colOff>561975</xdr:colOff>
          <xdr:row>158</xdr:row>
          <xdr:rowOff>219075</xdr:rowOff>
        </xdr:to>
        <xdr:sp macro="" textlink="">
          <xdr:nvSpPr>
            <xdr:cNvPr id="24647" name="Check Box 1095" hidden="1">
              <a:extLst>
                <a:ext uri="{63B3BB69-23CF-44E3-9099-C40C66FF867C}">
                  <a14:compatExt spid="_x0000_s24647"/>
                </a:ext>
                <a:ext uri="{FF2B5EF4-FFF2-40B4-BE49-F238E27FC236}">
                  <a16:creationId xmlns:a16="http://schemas.microsoft.com/office/drawing/2014/main" id="{00000000-0008-0000-0800-00004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159</xdr:row>
          <xdr:rowOff>19050</xdr:rowOff>
        </xdr:from>
        <xdr:to>
          <xdr:col>14</xdr:col>
          <xdr:colOff>561975</xdr:colOff>
          <xdr:row>159</xdr:row>
          <xdr:rowOff>219075</xdr:rowOff>
        </xdr:to>
        <xdr:sp macro="" textlink="">
          <xdr:nvSpPr>
            <xdr:cNvPr id="24648" name="Check Box 1096" hidden="1">
              <a:extLst>
                <a:ext uri="{63B3BB69-23CF-44E3-9099-C40C66FF867C}">
                  <a14:compatExt spid="_x0000_s24648"/>
                </a:ext>
                <a:ext uri="{FF2B5EF4-FFF2-40B4-BE49-F238E27FC236}">
                  <a16:creationId xmlns:a16="http://schemas.microsoft.com/office/drawing/2014/main" id="{00000000-0008-0000-0800-00004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160</xdr:row>
          <xdr:rowOff>19050</xdr:rowOff>
        </xdr:from>
        <xdr:to>
          <xdr:col>14</xdr:col>
          <xdr:colOff>561975</xdr:colOff>
          <xdr:row>160</xdr:row>
          <xdr:rowOff>219075</xdr:rowOff>
        </xdr:to>
        <xdr:sp macro="" textlink="">
          <xdr:nvSpPr>
            <xdr:cNvPr id="24649" name="Check Box 1097" hidden="1">
              <a:extLst>
                <a:ext uri="{63B3BB69-23CF-44E3-9099-C40C66FF867C}">
                  <a14:compatExt spid="_x0000_s24649"/>
                </a:ext>
                <a:ext uri="{FF2B5EF4-FFF2-40B4-BE49-F238E27FC236}">
                  <a16:creationId xmlns:a16="http://schemas.microsoft.com/office/drawing/2014/main" id="{00000000-0008-0000-0800-00004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161</xdr:row>
          <xdr:rowOff>19050</xdr:rowOff>
        </xdr:from>
        <xdr:to>
          <xdr:col>14</xdr:col>
          <xdr:colOff>561975</xdr:colOff>
          <xdr:row>161</xdr:row>
          <xdr:rowOff>219075</xdr:rowOff>
        </xdr:to>
        <xdr:sp macro="" textlink="">
          <xdr:nvSpPr>
            <xdr:cNvPr id="24650" name="Check Box 1098" hidden="1">
              <a:extLst>
                <a:ext uri="{63B3BB69-23CF-44E3-9099-C40C66FF867C}">
                  <a14:compatExt spid="_x0000_s24650"/>
                </a:ext>
                <a:ext uri="{FF2B5EF4-FFF2-40B4-BE49-F238E27FC236}">
                  <a16:creationId xmlns:a16="http://schemas.microsoft.com/office/drawing/2014/main" id="{00000000-0008-0000-0800-00004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162</xdr:row>
          <xdr:rowOff>19050</xdr:rowOff>
        </xdr:from>
        <xdr:to>
          <xdr:col>14</xdr:col>
          <xdr:colOff>561975</xdr:colOff>
          <xdr:row>162</xdr:row>
          <xdr:rowOff>219075</xdr:rowOff>
        </xdr:to>
        <xdr:sp macro="" textlink="">
          <xdr:nvSpPr>
            <xdr:cNvPr id="24651" name="Check Box 1099" hidden="1">
              <a:extLst>
                <a:ext uri="{63B3BB69-23CF-44E3-9099-C40C66FF867C}">
                  <a14:compatExt spid="_x0000_s24651"/>
                </a:ext>
                <a:ext uri="{FF2B5EF4-FFF2-40B4-BE49-F238E27FC236}">
                  <a16:creationId xmlns:a16="http://schemas.microsoft.com/office/drawing/2014/main" id="{00000000-0008-0000-0800-00004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163</xdr:row>
          <xdr:rowOff>19050</xdr:rowOff>
        </xdr:from>
        <xdr:to>
          <xdr:col>14</xdr:col>
          <xdr:colOff>561975</xdr:colOff>
          <xdr:row>163</xdr:row>
          <xdr:rowOff>219075</xdr:rowOff>
        </xdr:to>
        <xdr:sp macro="" textlink="">
          <xdr:nvSpPr>
            <xdr:cNvPr id="24652" name="Check Box 1100" hidden="1">
              <a:extLst>
                <a:ext uri="{63B3BB69-23CF-44E3-9099-C40C66FF867C}">
                  <a14:compatExt spid="_x0000_s24652"/>
                </a:ext>
                <a:ext uri="{FF2B5EF4-FFF2-40B4-BE49-F238E27FC236}">
                  <a16:creationId xmlns:a16="http://schemas.microsoft.com/office/drawing/2014/main" id="{00000000-0008-0000-0800-00004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164</xdr:row>
          <xdr:rowOff>19050</xdr:rowOff>
        </xdr:from>
        <xdr:to>
          <xdr:col>14</xdr:col>
          <xdr:colOff>561975</xdr:colOff>
          <xdr:row>164</xdr:row>
          <xdr:rowOff>219075</xdr:rowOff>
        </xdr:to>
        <xdr:sp macro="" textlink="">
          <xdr:nvSpPr>
            <xdr:cNvPr id="24653" name="Check Box 1101" hidden="1">
              <a:extLst>
                <a:ext uri="{63B3BB69-23CF-44E3-9099-C40C66FF867C}">
                  <a14:compatExt spid="_x0000_s24653"/>
                </a:ext>
                <a:ext uri="{FF2B5EF4-FFF2-40B4-BE49-F238E27FC236}">
                  <a16:creationId xmlns:a16="http://schemas.microsoft.com/office/drawing/2014/main" id="{00000000-0008-0000-0800-00004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165</xdr:row>
          <xdr:rowOff>19050</xdr:rowOff>
        </xdr:from>
        <xdr:to>
          <xdr:col>14</xdr:col>
          <xdr:colOff>561975</xdr:colOff>
          <xdr:row>165</xdr:row>
          <xdr:rowOff>219075</xdr:rowOff>
        </xdr:to>
        <xdr:sp macro="" textlink="">
          <xdr:nvSpPr>
            <xdr:cNvPr id="24654" name="Check Box 1102" hidden="1">
              <a:extLst>
                <a:ext uri="{63B3BB69-23CF-44E3-9099-C40C66FF867C}">
                  <a14:compatExt spid="_x0000_s24654"/>
                </a:ext>
                <a:ext uri="{FF2B5EF4-FFF2-40B4-BE49-F238E27FC236}">
                  <a16:creationId xmlns:a16="http://schemas.microsoft.com/office/drawing/2014/main" id="{00000000-0008-0000-0800-00004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166</xdr:row>
          <xdr:rowOff>19050</xdr:rowOff>
        </xdr:from>
        <xdr:to>
          <xdr:col>14</xdr:col>
          <xdr:colOff>561975</xdr:colOff>
          <xdr:row>166</xdr:row>
          <xdr:rowOff>219075</xdr:rowOff>
        </xdr:to>
        <xdr:sp macro="" textlink="">
          <xdr:nvSpPr>
            <xdr:cNvPr id="24655" name="Check Box 1103" hidden="1">
              <a:extLst>
                <a:ext uri="{63B3BB69-23CF-44E3-9099-C40C66FF867C}">
                  <a14:compatExt spid="_x0000_s24655"/>
                </a:ext>
                <a:ext uri="{FF2B5EF4-FFF2-40B4-BE49-F238E27FC236}">
                  <a16:creationId xmlns:a16="http://schemas.microsoft.com/office/drawing/2014/main" id="{00000000-0008-0000-0800-00004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167</xdr:row>
          <xdr:rowOff>19050</xdr:rowOff>
        </xdr:from>
        <xdr:to>
          <xdr:col>14</xdr:col>
          <xdr:colOff>561975</xdr:colOff>
          <xdr:row>167</xdr:row>
          <xdr:rowOff>219075</xdr:rowOff>
        </xdr:to>
        <xdr:sp macro="" textlink="">
          <xdr:nvSpPr>
            <xdr:cNvPr id="24656" name="Check Box 1104" hidden="1">
              <a:extLst>
                <a:ext uri="{63B3BB69-23CF-44E3-9099-C40C66FF867C}">
                  <a14:compatExt spid="_x0000_s24656"/>
                </a:ext>
                <a:ext uri="{FF2B5EF4-FFF2-40B4-BE49-F238E27FC236}">
                  <a16:creationId xmlns:a16="http://schemas.microsoft.com/office/drawing/2014/main" id="{00000000-0008-0000-0800-00005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168</xdr:row>
          <xdr:rowOff>19050</xdr:rowOff>
        </xdr:from>
        <xdr:to>
          <xdr:col>14</xdr:col>
          <xdr:colOff>561975</xdr:colOff>
          <xdr:row>168</xdr:row>
          <xdr:rowOff>219075</xdr:rowOff>
        </xdr:to>
        <xdr:sp macro="" textlink="">
          <xdr:nvSpPr>
            <xdr:cNvPr id="24657" name="Check Box 1105" hidden="1">
              <a:extLst>
                <a:ext uri="{63B3BB69-23CF-44E3-9099-C40C66FF867C}">
                  <a14:compatExt spid="_x0000_s24657"/>
                </a:ext>
                <a:ext uri="{FF2B5EF4-FFF2-40B4-BE49-F238E27FC236}">
                  <a16:creationId xmlns:a16="http://schemas.microsoft.com/office/drawing/2014/main" id="{00000000-0008-0000-0800-00005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169</xdr:row>
          <xdr:rowOff>19050</xdr:rowOff>
        </xdr:from>
        <xdr:to>
          <xdr:col>14</xdr:col>
          <xdr:colOff>561975</xdr:colOff>
          <xdr:row>169</xdr:row>
          <xdr:rowOff>219075</xdr:rowOff>
        </xdr:to>
        <xdr:sp macro="" textlink="">
          <xdr:nvSpPr>
            <xdr:cNvPr id="24658" name="Check Box 1106" hidden="1">
              <a:extLst>
                <a:ext uri="{63B3BB69-23CF-44E3-9099-C40C66FF867C}">
                  <a14:compatExt spid="_x0000_s24658"/>
                </a:ext>
                <a:ext uri="{FF2B5EF4-FFF2-40B4-BE49-F238E27FC236}">
                  <a16:creationId xmlns:a16="http://schemas.microsoft.com/office/drawing/2014/main" id="{00000000-0008-0000-0800-00005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170</xdr:row>
          <xdr:rowOff>19050</xdr:rowOff>
        </xdr:from>
        <xdr:to>
          <xdr:col>14</xdr:col>
          <xdr:colOff>561975</xdr:colOff>
          <xdr:row>170</xdr:row>
          <xdr:rowOff>219075</xdr:rowOff>
        </xdr:to>
        <xdr:sp macro="" textlink="">
          <xdr:nvSpPr>
            <xdr:cNvPr id="24659" name="Check Box 1107" hidden="1">
              <a:extLst>
                <a:ext uri="{63B3BB69-23CF-44E3-9099-C40C66FF867C}">
                  <a14:compatExt spid="_x0000_s24659"/>
                </a:ext>
                <a:ext uri="{FF2B5EF4-FFF2-40B4-BE49-F238E27FC236}">
                  <a16:creationId xmlns:a16="http://schemas.microsoft.com/office/drawing/2014/main" id="{00000000-0008-0000-0800-00005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171</xdr:row>
          <xdr:rowOff>19050</xdr:rowOff>
        </xdr:from>
        <xdr:to>
          <xdr:col>14</xdr:col>
          <xdr:colOff>561975</xdr:colOff>
          <xdr:row>171</xdr:row>
          <xdr:rowOff>219075</xdr:rowOff>
        </xdr:to>
        <xdr:sp macro="" textlink="">
          <xdr:nvSpPr>
            <xdr:cNvPr id="24660" name="Check Box 1108" hidden="1">
              <a:extLst>
                <a:ext uri="{63B3BB69-23CF-44E3-9099-C40C66FF867C}">
                  <a14:compatExt spid="_x0000_s24660"/>
                </a:ext>
                <a:ext uri="{FF2B5EF4-FFF2-40B4-BE49-F238E27FC236}">
                  <a16:creationId xmlns:a16="http://schemas.microsoft.com/office/drawing/2014/main" id="{00000000-0008-0000-0800-00005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172</xdr:row>
          <xdr:rowOff>19050</xdr:rowOff>
        </xdr:from>
        <xdr:to>
          <xdr:col>14</xdr:col>
          <xdr:colOff>561975</xdr:colOff>
          <xdr:row>172</xdr:row>
          <xdr:rowOff>219075</xdr:rowOff>
        </xdr:to>
        <xdr:sp macro="" textlink="">
          <xdr:nvSpPr>
            <xdr:cNvPr id="24661" name="Check Box 1109" hidden="1">
              <a:extLst>
                <a:ext uri="{63B3BB69-23CF-44E3-9099-C40C66FF867C}">
                  <a14:compatExt spid="_x0000_s24661"/>
                </a:ext>
                <a:ext uri="{FF2B5EF4-FFF2-40B4-BE49-F238E27FC236}">
                  <a16:creationId xmlns:a16="http://schemas.microsoft.com/office/drawing/2014/main" id="{00000000-0008-0000-0800-00005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173</xdr:row>
          <xdr:rowOff>19050</xdr:rowOff>
        </xdr:from>
        <xdr:to>
          <xdr:col>14</xdr:col>
          <xdr:colOff>561975</xdr:colOff>
          <xdr:row>173</xdr:row>
          <xdr:rowOff>219075</xdr:rowOff>
        </xdr:to>
        <xdr:sp macro="" textlink="">
          <xdr:nvSpPr>
            <xdr:cNvPr id="24662" name="Check Box 1110" hidden="1">
              <a:extLst>
                <a:ext uri="{63B3BB69-23CF-44E3-9099-C40C66FF867C}">
                  <a14:compatExt spid="_x0000_s24662"/>
                </a:ext>
                <a:ext uri="{FF2B5EF4-FFF2-40B4-BE49-F238E27FC236}">
                  <a16:creationId xmlns:a16="http://schemas.microsoft.com/office/drawing/2014/main" id="{00000000-0008-0000-0800-00005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174</xdr:row>
          <xdr:rowOff>19050</xdr:rowOff>
        </xdr:from>
        <xdr:to>
          <xdr:col>14</xdr:col>
          <xdr:colOff>561975</xdr:colOff>
          <xdr:row>174</xdr:row>
          <xdr:rowOff>219075</xdr:rowOff>
        </xdr:to>
        <xdr:sp macro="" textlink="">
          <xdr:nvSpPr>
            <xdr:cNvPr id="24663" name="Check Box 1111" hidden="1">
              <a:extLst>
                <a:ext uri="{63B3BB69-23CF-44E3-9099-C40C66FF867C}">
                  <a14:compatExt spid="_x0000_s24663"/>
                </a:ext>
                <a:ext uri="{FF2B5EF4-FFF2-40B4-BE49-F238E27FC236}">
                  <a16:creationId xmlns:a16="http://schemas.microsoft.com/office/drawing/2014/main" id="{00000000-0008-0000-0800-00005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175</xdr:row>
          <xdr:rowOff>19050</xdr:rowOff>
        </xdr:from>
        <xdr:to>
          <xdr:col>14</xdr:col>
          <xdr:colOff>561975</xdr:colOff>
          <xdr:row>175</xdr:row>
          <xdr:rowOff>219075</xdr:rowOff>
        </xdr:to>
        <xdr:sp macro="" textlink="">
          <xdr:nvSpPr>
            <xdr:cNvPr id="24664" name="Check Box 1112" hidden="1">
              <a:extLst>
                <a:ext uri="{63B3BB69-23CF-44E3-9099-C40C66FF867C}">
                  <a14:compatExt spid="_x0000_s24664"/>
                </a:ext>
                <a:ext uri="{FF2B5EF4-FFF2-40B4-BE49-F238E27FC236}">
                  <a16:creationId xmlns:a16="http://schemas.microsoft.com/office/drawing/2014/main" id="{00000000-0008-0000-0800-00005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176</xdr:row>
          <xdr:rowOff>19050</xdr:rowOff>
        </xdr:from>
        <xdr:to>
          <xdr:col>14</xdr:col>
          <xdr:colOff>561975</xdr:colOff>
          <xdr:row>176</xdr:row>
          <xdr:rowOff>219075</xdr:rowOff>
        </xdr:to>
        <xdr:sp macro="" textlink="">
          <xdr:nvSpPr>
            <xdr:cNvPr id="24665" name="Check Box 1113" hidden="1">
              <a:extLst>
                <a:ext uri="{63B3BB69-23CF-44E3-9099-C40C66FF867C}">
                  <a14:compatExt spid="_x0000_s24665"/>
                </a:ext>
                <a:ext uri="{FF2B5EF4-FFF2-40B4-BE49-F238E27FC236}">
                  <a16:creationId xmlns:a16="http://schemas.microsoft.com/office/drawing/2014/main" id="{00000000-0008-0000-0800-00005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177</xdr:row>
          <xdr:rowOff>19050</xdr:rowOff>
        </xdr:from>
        <xdr:to>
          <xdr:col>14</xdr:col>
          <xdr:colOff>561975</xdr:colOff>
          <xdr:row>177</xdr:row>
          <xdr:rowOff>219075</xdr:rowOff>
        </xdr:to>
        <xdr:sp macro="" textlink="">
          <xdr:nvSpPr>
            <xdr:cNvPr id="24666" name="Check Box 1114" hidden="1">
              <a:extLst>
                <a:ext uri="{63B3BB69-23CF-44E3-9099-C40C66FF867C}">
                  <a14:compatExt spid="_x0000_s24666"/>
                </a:ext>
                <a:ext uri="{FF2B5EF4-FFF2-40B4-BE49-F238E27FC236}">
                  <a16:creationId xmlns:a16="http://schemas.microsoft.com/office/drawing/2014/main" id="{00000000-0008-0000-0800-00005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178</xdr:row>
          <xdr:rowOff>19050</xdr:rowOff>
        </xdr:from>
        <xdr:to>
          <xdr:col>14</xdr:col>
          <xdr:colOff>561975</xdr:colOff>
          <xdr:row>178</xdr:row>
          <xdr:rowOff>219075</xdr:rowOff>
        </xdr:to>
        <xdr:sp macro="" textlink="">
          <xdr:nvSpPr>
            <xdr:cNvPr id="24667" name="Check Box 1115" hidden="1">
              <a:extLst>
                <a:ext uri="{63B3BB69-23CF-44E3-9099-C40C66FF867C}">
                  <a14:compatExt spid="_x0000_s24667"/>
                </a:ext>
                <a:ext uri="{FF2B5EF4-FFF2-40B4-BE49-F238E27FC236}">
                  <a16:creationId xmlns:a16="http://schemas.microsoft.com/office/drawing/2014/main" id="{00000000-0008-0000-0800-00005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179</xdr:row>
          <xdr:rowOff>19050</xdr:rowOff>
        </xdr:from>
        <xdr:to>
          <xdr:col>14</xdr:col>
          <xdr:colOff>561975</xdr:colOff>
          <xdr:row>179</xdr:row>
          <xdr:rowOff>219075</xdr:rowOff>
        </xdr:to>
        <xdr:sp macro="" textlink="">
          <xdr:nvSpPr>
            <xdr:cNvPr id="24668" name="Check Box 1116" hidden="1">
              <a:extLst>
                <a:ext uri="{63B3BB69-23CF-44E3-9099-C40C66FF867C}">
                  <a14:compatExt spid="_x0000_s24668"/>
                </a:ext>
                <a:ext uri="{FF2B5EF4-FFF2-40B4-BE49-F238E27FC236}">
                  <a16:creationId xmlns:a16="http://schemas.microsoft.com/office/drawing/2014/main" id="{00000000-0008-0000-0800-00005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180</xdr:row>
          <xdr:rowOff>19050</xdr:rowOff>
        </xdr:from>
        <xdr:to>
          <xdr:col>14</xdr:col>
          <xdr:colOff>561975</xdr:colOff>
          <xdr:row>180</xdr:row>
          <xdr:rowOff>219075</xdr:rowOff>
        </xdr:to>
        <xdr:sp macro="" textlink="">
          <xdr:nvSpPr>
            <xdr:cNvPr id="24669" name="Check Box 1117" hidden="1">
              <a:extLst>
                <a:ext uri="{63B3BB69-23CF-44E3-9099-C40C66FF867C}">
                  <a14:compatExt spid="_x0000_s24669"/>
                </a:ext>
                <a:ext uri="{FF2B5EF4-FFF2-40B4-BE49-F238E27FC236}">
                  <a16:creationId xmlns:a16="http://schemas.microsoft.com/office/drawing/2014/main" id="{00000000-0008-0000-0800-00005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181</xdr:row>
          <xdr:rowOff>19050</xdr:rowOff>
        </xdr:from>
        <xdr:to>
          <xdr:col>14</xdr:col>
          <xdr:colOff>561975</xdr:colOff>
          <xdr:row>181</xdr:row>
          <xdr:rowOff>219075</xdr:rowOff>
        </xdr:to>
        <xdr:sp macro="" textlink="">
          <xdr:nvSpPr>
            <xdr:cNvPr id="24670" name="Check Box 1118" hidden="1">
              <a:extLst>
                <a:ext uri="{63B3BB69-23CF-44E3-9099-C40C66FF867C}">
                  <a14:compatExt spid="_x0000_s24670"/>
                </a:ext>
                <a:ext uri="{FF2B5EF4-FFF2-40B4-BE49-F238E27FC236}">
                  <a16:creationId xmlns:a16="http://schemas.microsoft.com/office/drawing/2014/main" id="{00000000-0008-0000-0800-00005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182</xdr:row>
          <xdr:rowOff>19050</xdr:rowOff>
        </xdr:from>
        <xdr:to>
          <xdr:col>14</xdr:col>
          <xdr:colOff>561975</xdr:colOff>
          <xdr:row>182</xdr:row>
          <xdr:rowOff>219075</xdr:rowOff>
        </xdr:to>
        <xdr:sp macro="" textlink="">
          <xdr:nvSpPr>
            <xdr:cNvPr id="24671" name="Check Box 1119" hidden="1">
              <a:extLst>
                <a:ext uri="{63B3BB69-23CF-44E3-9099-C40C66FF867C}">
                  <a14:compatExt spid="_x0000_s24671"/>
                </a:ext>
                <a:ext uri="{FF2B5EF4-FFF2-40B4-BE49-F238E27FC236}">
                  <a16:creationId xmlns:a16="http://schemas.microsoft.com/office/drawing/2014/main" id="{00000000-0008-0000-0800-00005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183</xdr:row>
          <xdr:rowOff>19050</xdr:rowOff>
        </xdr:from>
        <xdr:to>
          <xdr:col>14</xdr:col>
          <xdr:colOff>561975</xdr:colOff>
          <xdr:row>183</xdr:row>
          <xdr:rowOff>219075</xdr:rowOff>
        </xdr:to>
        <xdr:sp macro="" textlink="">
          <xdr:nvSpPr>
            <xdr:cNvPr id="24672" name="Check Box 1120" hidden="1">
              <a:extLst>
                <a:ext uri="{63B3BB69-23CF-44E3-9099-C40C66FF867C}">
                  <a14:compatExt spid="_x0000_s24672"/>
                </a:ext>
                <a:ext uri="{FF2B5EF4-FFF2-40B4-BE49-F238E27FC236}">
                  <a16:creationId xmlns:a16="http://schemas.microsoft.com/office/drawing/2014/main" id="{00000000-0008-0000-0800-00006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184</xdr:row>
          <xdr:rowOff>19050</xdr:rowOff>
        </xdr:from>
        <xdr:to>
          <xdr:col>14</xdr:col>
          <xdr:colOff>561975</xdr:colOff>
          <xdr:row>184</xdr:row>
          <xdr:rowOff>219075</xdr:rowOff>
        </xdr:to>
        <xdr:sp macro="" textlink="">
          <xdr:nvSpPr>
            <xdr:cNvPr id="24673" name="Check Box 1121" hidden="1">
              <a:extLst>
                <a:ext uri="{63B3BB69-23CF-44E3-9099-C40C66FF867C}">
                  <a14:compatExt spid="_x0000_s24673"/>
                </a:ext>
                <a:ext uri="{FF2B5EF4-FFF2-40B4-BE49-F238E27FC236}">
                  <a16:creationId xmlns:a16="http://schemas.microsoft.com/office/drawing/2014/main" id="{00000000-0008-0000-0800-00006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185</xdr:row>
          <xdr:rowOff>19050</xdr:rowOff>
        </xdr:from>
        <xdr:to>
          <xdr:col>14</xdr:col>
          <xdr:colOff>561975</xdr:colOff>
          <xdr:row>185</xdr:row>
          <xdr:rowOff>219075</xdr:rowOff>
        </xdr:to>
        <xdr:sp macro="" textlink="">
          <xdr:nvSpPr>
            <xdr:cNvPr id="24674" name="Check Box 1122" hidden="1">
              <a:extLst>
                <a:ext uri="{63B3BB69-23CF-44E3-9099-C40C66FF867C}">
                  <a14:compatExt spid="_x0000_s24674"/>
                </a:ext>
                <a:ext uri="{FF2B5EF4-FFF2-40B4-BE49-F238E27FC236}">
                  <a16:creationId xmlns:a16="http://schemas.microsoft.com/office/drawing/2014/main" id="{00000000-0008-0000-0800-00006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186</xdr:row>
          <xdr:rowOff>19050</xdr:rowOff>
        </xdr:from>
        <xdr:to>
          <xdr:col>14</xdr:col>
          <xdr:colOff>561975</xdr:colOff>
          <xdr:row>186</xdr:row>
          <xdr:rowOff>219075</xdr:rowOff>
        </xdr:to>
        <xdr:sp macro="" textlink="">
          <xdr:nvSpPr>
            <xdr:cNvPr id="24675" name="Check Box 1123" hidden="1">
              <a:extLst>
                <a:ext uri="{63B3BB69-23CF-44E3-9099-C40C66FF867C}">
                  <a14:compatExt spid="_x0000_s24675"/>
                </a:ext>
                <a:ext uri="{FF2B5EF4-FFF2-40B4-BE49-F238E27FC236}">
                  <a16:creationId xmlns:a16="http://schemas.microsoft.com/office/drawing/2014/main" id="{00000000-0008-0000-0800-00006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187</xdr:row>
          <xdr:rowOff>19050</xdr:rowOff>
        </xdr:from>
        <xdr:to>
          <xdr:col>14</xdr:col>
          <xdr:colOff>561975</xdr:colOff>
          <xdr:row>187</xdr:row>
          <xdr:rowOff>219075</xdr:rowOff>
        </xdr:to>
        <xdr:sp macro="" textlink="">
          <xdr:nvSpPr>
            <xdr:cNvPr id="24676" name="Check Box 1124" hidden="1">
              <a:extLst>
                <a:ext uri="{63B3BB69-23CF-44E3-9099-C40C66FF867C}">
                  <a14:compatExt spid="_x0000_s24676"/>
                </a:ext>
                <a:ext uri="{FF2B5EF4-FFF2-40B4-BE49-F238E27FC236}">
                  <a16:creationId xmlns:a16="http://schemas.microsoft.com/office/drawing/2014/main" id="{00000000-0008-0000-0800-00006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188</xdr:row>
          <xdr:rowOff>19050</xdr:rowOff>
        </xdr:from>
        <xdr:to>
          <xdr:col>14</xdr:col>
          <xdr:colOff>561975</xdr:colOff>
          <xdr:row>188</xdr:row>
          <xdr:rowOff>219075</xdr:rowOff>
        </xdr:to>
        <xdr:sp macro="" textlink="">
          <xdr:nvSpPr>
            <xdr:cNvPr id="24677" name="Check Box 1125" hidden="1">
              <a:extLst>
                <a:ext uri="{63B3BB69-23CF-44E3-9099-C40C66FF867C}">
                  <a14:compatExt spid="_x0000_s24677"/>
                </a:ext>
                <a:ext uri="{FF2B5EF4-FFF2-40B4-BE49-F238E27FC236}">
                  <a16:creationId xmlns:a16="http://schemas.microsoft.com/office/drawing/2014/main" id="{00000000-0008-0000-0800-00006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189</xdr:row>
          <xdr:rowOff>19050</xdr:rowOff>
        </xdr:from>
        <xdr:to>
          <xdr:col>14</xdr:col>
          <xdr:colOff>561975</xdr:colOff>
          <xdr:row>189</xdr:row>
          <xdr:rowOff>219075</xdr:rowOff>
        </xdr:to>
        <xdr:sp macro="" textlink="">
          <xdr:nvSpPr>
            <xdr:cNvPr id="24678" name="Check Box 1126" hidden="1">
              <a:extLst>
                <a:ext uri="{63B3BB69-23CF-44E3-9099-C40C66FF867C}">
                  <a14:compatExt spid="_x0000_s24678"/>
                </a:ext>
                <a:ext uri="{FF2B5EF4-FFF2-40B4-BE49-F238E27FC236}">
                  <a16:creationId xmlns:a16="http://schemas.microsoft.com/office/drawing/2014/main" id="{00000000-0008-0000-0800-00006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190</xdr:row>
          <xdr:rowOff>19050</xdr:rowOff>
        </xdr:from>
        <xdr:to>
          <xdr:col>14</xdr:col>
          <xdr:colOff>561975</xdr:colOff>
          <xdr:row>190</xdr:row>
          <xdr:rowOff>219075</xdr:rowOff>
        </xdr:to>
        <xdr:sp macro="" textlink="">
          <xdr:nvSpPr>
            <xdr:cNvPr id="24679" name="Check Box 1127" hidden="1">
              <a:extLst>
                <a:ext uri="{63B3BB69-23CF-44E3-9099-C40C66FF867C}">
                  <a14:compatExt spid="_x0000_s24679"/>
                </a:ext>
                <a:ext uri="{FF2B5EF4-FFF2-40B4-BE49-F238E27FC236}">
                  <a16:creationId xmlns:a16="http://schemas.microsoft.com/office/drawing/2014/main" id="{00000000-0008-0000-0800-00006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191</xdr:row>
          <xdr:rowOff>19050</xdr:rowOff>
        </xdr:from>
        <xdr:to>
          <xdr:col>14</xdr:col>
          <xdr:colOff>561975</xdr:colOff>
          <xdr:row>191</xdr:row>
          <xdr:rowOff>219075</xdr:rowOff>
        </xdr:to>
        <xdr:sp macro="" textlink="">
          <xdr:nvSpPr>
            <xdr:cNvPr id="24680" name="Check Box 1128" hidden="1">
              <a:extLst>
                <a:ext uri="{63B3BB69-23CF-44E3-9099-C40C66FF867C}">
                  <a14:compatExt spid="_x0000_s24680"/>
                </a:ext>
                <a:ext uri="{FF2B5EF4-FFF2-40B4-BE49-F238E27FC236}">
                  <a16:creationId xmlns:a16="http://schemas.microsoft.com/office/drawing/2014/main" id="{00000000-0008-0000-0800-00006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192</xdr:row>
          <xdr:rowOff>19050</xdr:rowOff>
        </xdr:from>
        <xdr:to>
          <xdr:col>14</xdr:col>
          <xdr:colOff>561975</xdr:colOff>
          <xdr:row>192</xdr:row>
          <xdr:rowOff>219075</xdr:rowOff>
        </xdr:to>
        <xdr:sp macro="" textlink="">
          <xdr:nvSpPr>
            <xdr:cNvPr id="24681" name="Check Box 1129" hidden="1">
              <a:extLst>
                <a:ext uri="{63B3BB69-23CF-44E3-9099-C40C66FF867C}">
                  <a14:compatExt spid="_x0000_s24681"/>
                </a:ext>
                <a:ext uri="{FF2B5EF4-FFF2-40B4-BE49-F238E27FC236}">
                  <a16:creationId xmlns:a16="http://schemas.microsoft.com/office/drawing/2014/main" id="{00000000-0008-0000-0800-00006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193</xdr:row>
          <xdr:rowOff>19050</xdr:rowOff>
        </xdr:from>
        <xdr:to>
          <xdr:col>14</xdr:col>
          <xdr:colOff>561975</xdr:colOff>
          <xdr:row>193</xdr:row>
          <xdr:rowOff>219075</xdr:rowOff>
        </xdr:to>
        <xdr:sp macro="" textlink="">
          <xdr:nvSpPr>
            <xdr:cNvPr id="24682" name="Check Box 1130" hidden="1">
              <a:extLst>
                <a:ext uri="{63B3BB69-23CF-44E3-9099-C40C66FF867C}">
                  <a14:compatExt spid="_x0000_s24682"/>
                </a:ext>
                <a:ext uri="{FF2B5EF4-FFF2-40B4-BE49-F238E27FC236}">
                  <a16:creationId xmlns:a16="http://schemas.microsoft.com/office/drawing/2014/main" id="{00000000-0008-0000-0800-00006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194</xdr:row>
          <xdr:rowOff>19050</xdr:rowOff>
        </xdr:from>
        <xdr:to>
          <xdr:col>14</xdr:col>
          <xdr:colOff>561975</xdr:colOff>
          <xdr:row>194</xdr:row>
          <xdr:rowOff>219075</xdr:rowOff>
        </xdr:to>
        <xdr:sp macro="" textlink="">
          <xdr:nvSpPr>
            <xdr:cNvPr id="24683" name="Check Box 1131" hidden="1">
              <a:extLst>
                <a:ext uri="{63B3BB69-23CF-44E3-9099-C40C66FF867C}">
                  <a14:compatExt spid="_x0000_s24683"/>
                </a:ext>
                <a:ext uri="{FF2B5EF4-FFF2-40B4-BE49-F238E27FC236}">
                  <a16:creationId xmlns:a16="http://schemas.microsoft.com/office/drawing/2014/main" id="{00000000-0008-0000-0800-00006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195</xdr:row>
          <xdr:rowOff>19050</xdr:rowOff>
        </xdr:from>
        <xdr:to>
          <xdr:col>14</xdr:col>
          <xdr:colOff>561975</xdr:colOff>
          <xdr:row>195</xdr:row>
          <xdr:rowOff>219075</xdr:rowOff>
        </xdr:to>
        <xdr:sp macro="" textlink="">
          <xdr:nvSpPr>
            <xdr:cNvPr id="24684" name="Check Box 1132" hidden="1">
              <a:extLst>
                <a:ext uri="{63B3BB69-23CF-44E3-9099-C40C66FF867C}">
                  <a14:compatExt spid="_x0000_s24684"/>
                </a:ext>
                <a:ext uri="{FF2B5EF4-FFF2-40B4-BE49-F238E27FC236}">
                  <a16:creationId xmlns:a16="http://schemas.microsoft.com/office/drawing/2014/main" id="{00000000-0008-0000-0800-00006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196</xdr:row>
          <xdr:rowOff>19050</xdr:rowOff>
        </xdr:from>
        <xdr:to>
          <xdr:col>14</xdr:col>
          <xdr:colOff>561975</xdr:colOff>
          <xdr:row>196</xdr:row>
          <xdr:rowOff>219075</xdr:rowOff>
        </xdr:to>
        <xdr:sp macro="" textlink="">
          <xdr:nvSpPr>
            <xdr:cNvPr id="24685" name="Check Box 1133" hidden="1">
              <a:extLst>
                <a:ext uri="{63B3BB69-23CF-44E3-9099-C40C66FF867C}">
                  <a14:compatExt spid="_x0000_s24685"/>
                </a:ext>
                <a:ext uri="{FF2B5EF4-FFF2-40B4-BE49-F238E27FC236}">
                  <a16:creationId xmlns:a16="http://schemas.microsoft.com/office/drawing/2014/main" id="{00000000-0008-0000-0800-00006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197</xdr:row>
          <xdr:rowOff>19050</xdr:rowOff>
        </xdr:from>
        <xdr:to>
          <xdr:col>14</xdr:col>
          <xdr:colOff>561975</xdr:colOff>
          <xdr:row>197</xdr:row>
          <xdr:rowOff>219075</xdr:rowOff>
        </xdr:to>
        <xdr:sp macro="" textlink="">
          <xdr:nvSpPr>
            <xdr:cNvPr id="24686" name="Check Box 1134" hidden="1">
              <a:extLst>
                <a:ext uri="{63B3BB69-23CF-44E3-9099-C40C66FF867C}">
                  <a14:compatExt spid="_x0000_s24686"/>
                </a:ext>
                <a:ext uri="{FF2B5EF4-FFF2-40B4-BE49-F238E27FC236}">
                  <a16:creationId xmlns:a16="http://schemas.microsoft.com/office/drawing/2014/main" id="{00000000-0008-0000-0800-00006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198</xdr:row>
          <xdr:rowOff>19050</xdr:rowOff>
        </xdr:from>
        <xdr:to>
          <xdr:col>14</xdr:col>
          <xdr:colOff>561975</xdr:colOff>
          <xdr:row>198</xdr:row>
          <xdr:rowOff>219075</xdr:rowOff>
        </xdr:to>
        <xdr:sp macro="" textlink="">
          <xdr:nvSpPr>
            <xdr:cNvPr id="24687" name="Check Box 1135" hidden="1">
              <a:extLst>
                <a:ext uri="{63B3BB69-23CF-44E3-9099-C40C66FF867C}">
                  <a14:compatExt spid="_x0000_s24687"/>
                </a:ext>
                <a:ext uri="{FF2B5EF4-FFF2-40B4-BE49-F238E27FC236}">
                  <a16:creationId xmlns:a16="http://schemas.microsoft.com/office/drawing/2014/main" id="{00000000-0008-0000-0800-00006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199</xdr:row>
          <xdr:rowOff>19050</xdr:rowOff>
        </xdr:from>
        <xdr:to>
          <xdr:col>14</xdr:col>
          <xdr:colOff>561975</xdr:colOff>
          <xdr:row>199</xdr:row>
          <xdr:rowOff>219075</xdr:rowOff>
        </xdr:to>
        <xdr:sp macro="" textlink="">
          <xdr:nvSpPr>
            <xdr:cNvPr id="24688" name="Check Box 1136" hidden="1">
              <a:extLst>
                <a:ext uri="{63B3BB69-23CF-44E3-9099-C40C66FF867C}">
                  <a14:compatExt spid="_x0000_s24688"/>
                </a:ext>
                <a:ext uri="{FF2B5EF4-FFF2-40B4-BE49-F238E27FC236}">
                  <a16:creationId xmlns:a16="http://schemas.microsoft.com/office/drawing/2014/main" id="{00000000-0008-0000-0800-00007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200</xdr:row>
          <xdr:rowOff>19050</xdr:rowOff>
        </xdr:from>
        <xdr:to>
          <xdr:col>14</xdr:col>
          <xdr:colOff>561975</xdr:colOff>
          <xdr:row>200</xdr:row>
          <xdr:rowOff>219075</xdr:rowOff>
        </xdr:to>
        <xdr:sp macro="" textlink="">
          <xdr:nvSpPr>
            <xdr:cNvPr id="24689" name="Check Box 1137" hidden="1">
              <a:extLst>
                <a:ext uri="{63B3BB69-23CF-44E3-9099-C40C66FF867C}">
                  <a14:compatExt spid="_x0000_s24689"/>
                </a:ext>
                <a:ext uri="{FF2B5EF4-FFF2-40B4-BE49-F238E27FC236}">
                  <a16:creationId xmlns:a16="http://schemas.microsoft.com/office/drawing/2014/main" id="{00000000-0008-0000-0800-00007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201</xdr:row>
          <xdr:rowOff>19050</xdr:rowOff>
        </xdr:from>
        <xdr:to>
          <xdr:col>14</xdr:col>
          <xdr:colOff>561975</xdr:colOff>
          <xdr:row>201</xdr:row>
          <xdr:rowOff>219075</xdr:rowOff>
        </xdr:to>
        <xdr:sp macro="" textlink="">
          <xdr:nvSpPr>
            <xdr:cNvPr id="24690" name="Check Box 1138" hidden="1">
              <a:extLst>
                <a:ext uri="{63B3BB69-23CF-44E3-9099-C40C66FF867C}">
                  <a14:compatExt spid="_x0000_s24690"/>
                </a:ext>
                <a:ext uri="{FF2B5EF4-FFF2-40B4-BE49-F238E27FC236}">
                  <a16:creationId xmlns:a16="http://schemas.microsoft.com/office/drawing/2014/main" id="{00000000-0008-0000-0800-00007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202</xdr:row>
          <xdr:rowOff>19050</xdr:rowOff>
        </xdr:from>
        <xdr:to>
          <xdr:col>14</xdr:col>
          <xdr:colOff>561975</xdr:colOff>
          <xdr:row>202</xdr:row>
          <xdr:rowOff>219075</xdr:rowOff>
        </xdr:to>
        <xdr:sp macro="" textlink="">
          <xdr:nvSpPr>
            <xdr:cNvPr id="24691" name="Check Box 1139" hidden="1">
              <a:extLst>
                <a:ext uri="{63B3BB69-23CF-44E3-9099-C40C66FF867C}">
                  <a14:compatExt spid="_x0000_s24691"/>
                </a:ext>
                <a:ext uri="{FF2B5EF4-FFF2-40B4-BE49-F238E27FC236}">
                  <a16:creationId xmlns:a16="http://schemas.microsoft.com/office/drawing/2014/main" id="{00000000-0008-0000-0800-00007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203</xdr:row>
          <xdr:rowOff>19050</xdr:rowOff>
        </xdr:from>
        <xdr:to>
          <xdr:col>14</xdr:col>
          <xdr:colOff>561975</xdr:colOff>
          <xdr:row>203</xdr:row>
          <xdr:rowOff>219075</xdr:rowOff>
        </xdr:to>
        <xdr:sp macro="" textlink="">
          <xdr:nvSpPr>
            <xdr:cNvPr id="24692" name="Check Box 1140" hidden="1">
              <a:extLst>
                <a:ext uri="{63B3BB69-23CF-44E3-9099-C40C66FF867C}">
                  <a14:compatExt spid="_x0000_s24692"/>
                </a:ext>
                <a:ext uri="{FF2B5EF4-FFF2-40B4-BE49-F238E27FC236}">
                  <a16:creationId xmlns:a16="http://schemas.microsoft.com/office/drawing/2014/main" id="{00000000-0008-0000-0800-00007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204</xdr:row>
          <xdr:rowOff>19050</xdr:rowOff>
        </xdr:from>
        <xdr:to>
          <xdr:col>14</xdr:col>
          <xdr:colOff>561975</xdr:colOff>
          <xdr:row>204</xdr:row>
          <xdr:rowOff>219075</xdr:rowOff>
        </xdr:to>
        <xdr:sp macro="" textlink="">
          <xdr:nvSpPr>
            <xdr:cNvPr id="24693" name="Check Box 1141" hidden="1">
              <a:extLst>
                <a:ext uri="{63B3BB69-23CF-44E3-9099-C40C66FF867C}">
                  <a14:compatExt spid="_x0000_s24693"/>
                </a:ext>
                <a:ext uri="{FF2B5EF4-FFF2-40B4-BE49-F238E27FC236}">
                  <a16:creationId xmlns:a16="http://schemas.microsoft.com/office/drawing/2014/main" id="{00000000-0008-0000-0800-00007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0</xdr:row>
          <xdr:rowOff>28575</xdr:rowOff>
        </xdr:from>
        <xdr:to>
          <xdr:col>4</xdr:col>
          <xdr:colOff>2047875</xdr:colOff>
          <xdr:row>0</xdr:row>
          <xdr:rowOff>266700</xdr:rowOff>
        </xdr:to>
        <xdr:sp macro="" textlink="">
          <xdr:nvSpPr>
            <xdr:cNvPr id="38914" name="CommandButton1" hidden="1">
              <a:extLst>
                <a:ext uri="{63B3BB69-23CF-44E3-9099-C40C66FF867C}">
                  <a14:compatExt spid="_x0000_s38914"/>
                </a:ext>
                <a:ext uri="{FF2B5EF4-FFF2-40B4-BE49-F238E27FC236}">
                  <a16:creationId xmlns:a16="http://schemas.microsoft.com/office/drawing/2014/main" id="{00000000-0008-0000-0900-000002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27</xdr:col>
      <xdr:colOff>0</xdr:colOff>
      <xdr:row>135</xdr:row>
      <xdr:rowOff>76200</xdr:rowOff>
    </xdr:from>
    <xdr:to>
      <xdr:col>31</xdr:col>
      <xdr:colOff>247769</xdr:colOff>
      <xdr:row>139</xdr:row>
      <xdr:rowOff>228600</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6953250" y="26165175"/>
          <a:ext cx="1343144" cy="838200"/>
        </a:xfrm>
        <a:prstGeom prst="rect">
          <a:avLst/>
        </a:prstGeom>
      </xdr:spPr>
    </xdr:pic>
    <xdr:clientData/>
  </xdr:twoCellAnchor>
  <xdr:twoCellAnchor>
    <xdr:from>
      <xdr:col>6</xdr:col>
      <xdr:colOff>47625</xdr:colOff>
      <xdr:row>18</xdr:row>
      <xdr:rowOff>28576</xdr:rowOff>
    </xdr:from>
    <xdr:to>
      <xdr:col>8</xdr:col>
      <xdr:colOff>164325</xdr:colOff>
      <xdr:row>19</xdr:row>
      <xdr:rowOff>76</xdr:rowOff>
    </xdr:to>
    <xdr:sp macro="" textlink="">
      <xdr:nvSpPr>
        <xdr:cNvPr id="5" name="TextBox 4">
          <a:extLst>
            <a:ext uri="{FF2B5EF4-FFF2-40B4-BE49-F238E27FC236}">
              <a16:creationId xmlns:a16="http://schemas.microsoft.com/office/drawing/2014/main" id="{00000000-0008-0000-0A00-000005000000}"/>
            </a:ext>
          </a:extLst>
        </xdr:cNvPr>
        <xdr:cNvSpPr txBox="1"/>
      </xdr:nvSpPr>
      <xdr:spPr>
        <a:xfrm>
          <a:off x="1400175" y="3495676"/>
          <a:ext cx="612000" cy="1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050">
              <a:latin typeface="Arial" panose="020B0604020202020204" pitchFamily="34" charset="0"/>
              <a:cs typeface="Arial" panose="020B0604020202020204" pitchFamily="34" charset="0"/>
            </a:rPr>
            <a:t>Owner</a:t>
          </a:r>
        </a:p>
      </xdr:txBody>
    </xdr:sp>
    <xdr:clientData/>
  </xdr:twoCellAnchor>
  <xdr:twoCellAnchor>
    <xdr:from>
      <xdr:col>8</xdr:col>
      <xdr:colOff>180975</xdr:colOff>
      <xdr:row>18</xdr:row>
      <xdr:rowOff>28575</xdr:rowOff>
    </xdr:from>
    <xdr:to>
      <xdr:col>11</xdr:col>
      <xdr:colOff>96675</xdr:colOff>
      <xdr:row>19</xdr:row>
      <xdr:rowOff>75</xdr:rowOff>
    </xdr:to>
    <xdr:sp macro="" textlink="">
      <xdr:nvSpPr>
        <xdr:cNvPr id="34" name="TextBox 33">
          <a:extLst>
            <a:ext uri="{FF2B5EF4-FFF2-40B4-BE49-F238E27FC236}">
              <a16:creationId xmlns:a16="http://schemas.microsoft.com/office/drawing/2014/main" id="{00000000-0008-0000-0A00-000022000000}"/>
            </a:ext>
          </a:extLst>
        </xdr:cNvPr>
        <xdr:cNvSpPr txBox="1"/>
      </xdr:nvSpPr>
      <xdr:spPr>
        <a:xfrm>
          <a:off x="2028825" y="3495675"/>
          <a:ext cx="792000" cy="1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050">
              <a:latin typeface="Arial" panose="020B0604020202020204" pitchFamily="34" charset="0"/>
              <a:cs typeface="Arial" panose="020B0604020202020204" pitchFamily="34" charset="0"/>
            </a:rPr>
            <a:t>Mortgage</a:t>
          </a:r>
        </a:p>
      </xdr:txBody>
    </xdr:sp>
    <xdr:clientData/>
  </xdr:twoCellAnchor>
  <xdr:twoCellAnchor>
    <xdr:from>
      <xdr:col>11</xdr:col>
      <xdr:colOff>76200</xdr:colOff>
      <xdr:row>18</xdr:row>
      <xdr:rowOff>28575</xdr:rowOff>
    </xdr:from>
    <xdr:to>
      <xdr:col>15</xdr:col>
      <xdr:colOff>170925</xdr:colOff>
      <xdr:row>19</xdr:row>
      <xdr:rowOff>75</xdr:rowOff>
    </xdr:to>
    <xdr:sp macro="" textlink="">
      <xdr:nvSpPr>
        <xdr:cNvPr id="36" name="TextBox 35">
          <a:extLst>
            <a:ext uri="{FF2B5EF4-FFF2-40B4-BE49-F238E27FC236}">
              <a16:creationId xmlns:a16="http://schemas.microsoft.com/office/drawing/2014/main" id="{00000000-0008-0000-0A00-000024000000}"/>
            </a:ext>
          </a:extLst>
        </xdr:cNvPr>
        <xdr:cNvSpPr txBox="1"/>
      </xdr:nvSpPr>
      <xdr:spPr>
        <a:xfrm>
          <a:off x="2800350" y="3495675"/>
          <a:ext cx="1152000" cy="1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050">
              <a:latin typeface="Arial" panose="020B0604020202020204" pitchFamily="34" charset="0"/>
              <a:cs typeface="Arial" panose="020B0604020202020204" pitchFamily="34" charset="0"/>
            </a:rPr>
            <a:t>Tenant - Private</a:t>
          </a:r>
        </a:p>
      </xdr:txBody>
    </xdr:sp>
    <xdr:clientData/>
  </xdr:twoCellAnchor>
  <mc:AlternateContent xmlns:mc="http://schemas.openxmlformats.org/markup-compatibility/2006">
    <mc:Choice xmlns:a14="http://schemas.microsoft.com/office/drawing/2010/main" Requires="a14">
      <xdr:twoCellAnchor editAs="oneCell">
        <xdr:from>
          <xdr:col>30</xdr:col>
          <xdr:colOff>9525</xdr:colOff>
          <xdr:row>22</xdr:row>
          <xdr:rowOff>171450</xdr:rowOff>
        </xdr:from>
        <xdr:to>
          <xdr:col>31</xdr:col>
          <xdr:colOff>28575</xdr:colOff>
          <xdr:row>23</xdr:row>
          <xdr:rowOff>190500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A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14</xdr:row>
          <xdr:rowOff>0</xdr:rowOff>
        </xdr:from>
        <xdr:to>
          <xdr:col>21</xdr:col>
          <xdr:colOff>76200</xdr:colOff>
          <xdr:row>15</xdr:row>
          <xdr:rowOff>9525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A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14</xdr:row>
          <xdr:rowOff>0</xdr:rowOff>
        </xdr:from>
        <xdr:to>
          <xdr:col>24</xdr:col>
          <xdr:colOff>266700</xdr:colOff>
          <xdr:row>15</xdr:row>
          <xdr:rowOff>9525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A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285750</xdr:colOff>
          <xdr:row>14</xdr:row>
          <xdr:rowOff>0</xdr:rowOff>
        </xdr:from>
        <xdr:to>
          <xdr:col>28</xdr:col>
          <xdr:colOff>19050</xdr:colOff>
          <xdr:row>15</xdr:row>
          <xdr:rowOff>9525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A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14</xdr:row>
          <xdr:rowOff>171450</xdr:rowOff>
        </xdr:from>
        <xdr:to>
          <xdr:col>17</xdr:col>
          <xdr:colOff>76200</xdr:colOff>
          <xdr:row>16</xdr:row>
          <xdr:rowOff>19050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A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16</xdr:row>
          <xdr:rowOff>171450</xdr:rowOff>
        </xdr:from>
        <xdr:to>
          <xdr:col>23</xdr:col>
          <xdr:colOff>95250</xdr:colOff>
          <xdr:row>18</xdr:row>
          <xdr:rowOff>0</xdr:rowOff>
        </xdr:to>
        <xdr:sp macro="" textlink="">
          <xdr:nvSpPr>
            <xdr:cNvPr id="3078" name="Check Box 7" hidden="1">
              <a:extLst>
                <a:ext uri="{63B3BB69-23CF-44E3-9099-C40C66FF867C}">
                  <a14:compatExt spid="_x0000_s3078"/>
                </a:ext>
                <a:ext uri="{FF2B5EF4-FFF2-40B4-BE49-F238E27FC236}">
                  <a16:creationId xmlns:a16="http://schemas.microsoft.com/office/drawing/2014/main" id="{00000000-0008-0000-0A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16</xdr:row>
          <xdr:rowOff>171450</xdr:rowOff>
        </xdr:from>
        <xdr:to>
          <xdr:col>26</xdr:col>
          <xdr:colOff>95250</xdr:colOff>
          <xdr:row>18</xdr:row>
          <xdr:rowOff>0</xdr:rowOff>
        </xdr:to>
        <xdr:sp macro="" textlink="">
          <xdr:nvSpPr>
            <xdr:cNvPr id="3079" name="Check Box 8" hidden="1">
              <a:extLst>
                <a:ext uri="{63B3BB69-23CF-44E3-9099-C40C66FF867C}">
                  <a14:compatExt spid="_x0000_s3079"/>
                </a:ext>
                <a:ext uri="{FF2B5EF4-FFF2-40B4-BE49-F238E27FC236}">
                  <a16:creationId xmlns:a16="http://schemas.microsoft.com/office/drawing/2014/main" id="{00000000-0008-0000-0A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16</xdr:row>
          <xdr:rowOff>171450</xdr:rowOff>
        </xdr:from>
        <xdr:to>
          <xdr:col>29</xdr:col>
          <xdr:colOff>209550</xdr:colOff>
          <xdr:row>18</xdr:row>
          <xdr:rowOff>19050</xdr:rowOff>
        </xdr:to>
        <xdr:sp macro="" textlink="">
          <xdr:nvSpPr>
            <xdr:cNvPr id="3080" name="Check Box 9" hidden="1">
              <a:extLst>
                <a:ext uri="{63B3BB69-23CF-44E3-9099-C40C66FF867C}">
                  <a14:compatExt spid="_x0000_s3080"/>
                </a:ext>
                <a:ext uri="{FF2B5EF4-FFF2-40B4-BE49-F238E27FC236}">
                  <a16:creationId xmlns:a16="http://schemas.microsoft.com/office/drawing/2014/main" id="{00000000-0008-0000-0A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17</xdr:row>
          <xdr:rowOff>171450</xdr:rowOff>
        </xdr:from>
        <xdr:to>
          <xdr:col>17</xdr:col>
          <xdr:colOff>66675</xdr:colOff>
          <xdr:row>19</xdr:row>
          <xdr:rowOff>0</xdr:rowOff>
        </xdr:to>
        <xdr:sp macro="" textlink="">
          <xdr:nvSpPr>
            <xdr:cNvPr id="3081" name="Check Box 10" hidden="1">
              <a:extLst>
                <a:ext uri="{63B3BB69-23CF-44E3-9099-C40C66FF867C}">
                  <a14:compatExt spid="_x0000_s3081"/>
                </a:ext>
                <a:ext uri="{FF2B5EF4-FFF2-40B4-BE49-F238E27FC236}">
                  <a16:creationId xmlns:a16="http://schemas.microsoft.com/office/drawing/2014/main" id="{00000000-0008-0000-0A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285750</xdr:colOff>
          <xdr:row>14</xdr:row>
          <xdr:rowOff>171450</xdr:rowOff>
        </xdr:from>
        <xdr:to>
          <xdr:col>26</xdr:col>
          <xdr:colOff>285750</xdr:colOff>
          <xdr:row>16</xdr:row>
          <xdr:rowOff>19050</xdr:rowOff>
        </xdr:to>
        <xdr:sp macro="" textlink="">
          <xdr:nvSpPr>
            <xdr:cNvPr id="3082" name="Check Box 12" hidden="1">
              <a:extLst>
                <a:ext uri="{63B3BB69-23CF-44E3-9099-C40C66FF867C}">
                  <a14:compatExt spid="_x0000_s3082"/>
                </a:ext>
                <a:ext uri="{FF2B5EF4-FFF2-40B4-BE49-F238E27FC236}">
                  <a16:creationId xmlns:a16="http://schemas.microsoft.com/office/drawing/2014/main" id="{00000000-0008-0000-0A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16</xdr:row>
          <xdr:rowOff>0</xdr:rowOff>
        </xdr:from>
        <xdr:to>
          <xdr:col>17</xdr:col>
          <xdr:colOff>76200</xdr:colOff>
          <xdr:row>17</xdr:row>
          <xdr:rowOff>9525</xdr:rowOff>
        </xdr:to>
        <xdr:sp macro="" textlink="">
          <xdr:nvSpPr>
            <xdr:cNvPr id="3083" name="Check Box 13" hidden="1">
              <a:extLst>
                <a:ext uri="{63B3BB69-23CF-44E3-9099-C40C66FF867C}">
                  <a14:compatExt spid="_x0000_s3083"/>
                </a:ext>
                <a:ext uri="{FF2B5EF4-FFF2-40B4-BE49-F238E27FC236}">
                  <a16:creationId xmlns:a16="http://schemas.microsoft.com/office/drawing/2014/main" id="{00000000-0008-0000-0A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16</xdr:row>
          <xdr:rowOff>0</xdr:rowOff>
        </xdr:from>
        <xdr:to>
          <xdr:col>21</xdr:col>
          <xdr:colOff>19050</xdr:colOff>
          <xdr:row>17</xdr:row>
          <xdr:rowOff>9525</xdr:rowOff>
        </xdr:to>
        <xdr:sp macro="" textlink="">
          <xdr:nvSpPr>
            <xdr:cNvPr id="3084" name="Check Box 14" hidden="1">
              <a:extLst>
                <a:ext uri="{63B3BB69-23CF-44E3-9099-C40C66FF867C}">
                  <a14:compatExt spid="_x0000_s3084"/>
                </a:ext>
                <a:ext uri="{FF2B5EF4-FFF2-40B4-BE49-F238E27FC236}">
                  <a16:creationId xmlns:a16="http://schemas.microsoft.com/office/drawing/2014/main" id="{00000000-0008-0000-0A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209550</xdr:colOff>
          <xdr:row>16</xdr:row>
          <xdr:rowOff>0</xdr:rowOff>
        </xdr:from>
        <xdr:to>
          <xdr:col>24</xdr:col>
          <xdr:colOff>19050</xdr:colOff>
          <xdr:row>17</xdr:row>
          <xdr:rowOff>9525</xdr:rowOff>
        </xdr:to>
        <xdr:sp macro="" textlink="">
          <xdr:nvSpPr>
            <xdr:cNvPr id="3085" name="Check Box 15" hidden="1">
              <a:extLst>
                <a:ext uri="{63B3BB69-23CF-44E3-9099-C40C66FF867C}">
                  <a14:compatExt spid="_x0000_s3085"/>
                </a:ext>
                <a:ext uri="{FF2B5EF4-FFF2-40B4-BE49-F238E27FC236}">
                  <a16:creationId xmlns:a16="http://schemas.microsoft.com/office/drawing/2014/main" id="{00000000-0008-0000-0A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285750</xdr:colOff>
          <xdr:row>16</xdr:row>
          <xdr:rowOff>0</xdr:rowOff>
        </xdr:from>
        <xdr:to>
          <xdr:col>26</xdr:col>
          <xdr:colOff>285750</xdr:colOff>
          <xdr:row>17</xdr:row>
          <xdr:rowOff>9525</xdr:rowOff>
        </xdr:to>
        <xdr:sp macro="" textlink="">
          <xdr:nvSpPr>
            <xdr:cNvPr id="3086" name="Check Box 16" hidden="1">
              <a:extLst>
                <a:ext uri="{63B3BB69-23CF-44E3-9099-C40C66FF867C}">
                  <a14:compatExt spid="_x0000_s3086"/>
                </a:ext>
                <a:ext uri="{FF2B5EF4-FFF2-40B4-BE49-F238E27FC236}">
                  <a16:creationId xmlns:a16="http://schemas.microsoft.com/office/drawing/2014/main" id="{00000000-0008-0000-0A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285750</xdr:colOff>
          <xdr:row>17</xdr:row>
          <xdr:rowOff>171450</xdr:rowOff>
        </xdr:from>
        <xdr:to>
          <xdr:col>26</xdr:col>
          <xdr:colOff>285750</xdr:colOff>
          <xdr:row>19</xdr:row>
          <xdr:rowOff>0</xdr:rowOff>
        </xdr:to>
        <xdr:sp macro="" textlink="">
          <xdr:nvSpPr>
            <xdr:cNvPr id="3087" name="Check Box 17" hidden="1">
              <a:extLst>
                <a:ext uri="{63B3BB69-23CF-44E3-9099-C40C66FF867C}">
                  <a14:compatExt spid="_x0000_s3087"/>
                </a:ext>
                <a:ext uri="{FF2B5EF4-FFF2-40B4-BE49-F238E27FC236}">
                  <a16:creationId xmlns:a16="http://schemas.microsoft.com/office/drawing/2014/main" id="{00000000-0008-0000-0A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18</xdr:row>
          <xdr:rowOff>171450</xdr:rowOff>
        </xdr:from>
        <xdr:to>
          <xdr:col>17</xdr:col>
          <xdr:colOff>66675</xdr:colOff>
          <xdr:row>20</xdr:row>
          <xdr:rowOff>0</xdr:rowOff>
        </xdr:to>
        <xdr:sp macro="" textlink="">
          <xdr:nvSpPr>
            <xdr:cNvPr id="3088" name="Check Box 18" hidden="1">
              <a:extLst>
                <a:ext uri="{63B3BB69-23CF-44E3-9099-C40C66FF867C}">
                  <a14:compatExt spid="_x0000_s3088"/>
                </a:ext>
                <a:ext uri="{FF2B5EF4-FFF2-40B4-BE49-F238E27FC236}">
                  <a16:creationId xmlns:a16="http://schemas.microsoft.com/office/drawing/2014/main" id="{00000000-0008-0000-0A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18</xdr:row>
          <xdr:rowOff>171450</xdr:rowOff>
        </xdr:from>
        <xdr:to>
          <xdr:col>21</xdr:col>
          <xdr:colOff>19050</xdr:colOff>
          <xdr:row>20</xdr:row>
          <xdr:rowOff>0</xdr:rowOff>
        </xdr:to>
        <xdr:sp macro="" textlink="">
          <xdr:nvSpPr>
            <xdr:cNvPr id="3089" name="Check Box 19" hidden="1">
              <a:extLst>
                <a:ext uri="{63B3BB69-23CF-44E3-9099-C40C66FF867C}">
                  <a14:compatExt spid="_x0000_s3089"/>
                </a:ext>
                <a:ext uri="{FF2B5EF4-FFF2-40B4-BE49-F238E27FC236}">
                  <a16:creationId xmlns:a16="http://schemas.microsoft.com/office/drawing/2014/main" id="{00000000-0008-0000-0A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209550</xdr:colOff>
          <xdr:row>18</xdr:row>
          <xdr:rowOff>171450</xdr:rowOff>
        </xdr:from>
        <xdr:to>
          <xdr:col>24</xdr:col>
          <xdr:colOff>19050</xdr:colOff>
          <xdr:row>20</xdr:row>
          <xdr:rowOff>0</xdr:rowOff>
        </xdr:to>
        <xdr:sp macro="" textlink="">
          <xdr:nvSpPr>
            <xdr:cNvPr id="3090" name="Check Box 20" hidden="1">
              <a:extLst>
                <a:ext uri="{63B3BB69-23CF-44E3-9099-C40C66FF867C}">
                  <a14:compatExt spid="_x0000_s3090"/>
                </a:ext>
                <a:ext uri="{FF2B5EF4-FFF2-40B4-BE49-F238E27FC236}">
                  <a16:creationId xmlns:a16="http://schemas.microsoft.com/office/drawing/2014/main" id="{00000000-0008-0000-0A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285750</xdr:colOff>
          <xdr:row>18</xdr:row>
          <xdr:rowOff>171450</xdr:rowOff>
        </xdr:from>
        <xdr:to>
          <xdr:col>26</xdr:col>
          <xdr:colOff>285750</xdr:colOff>
          <xdr:row>20</xdr:row>
          <xdr:rowOff>0</xdr:rowOff>
        </xdr:to>
        <xdr:sp macro="" textlink="">
          <xdr:nvSpPr>
            <xdr:cNvPr id="3091" name="Check Box 21" hidden="1">
              <a:extLst>
                <a:ext uri="{63B3BB69-23CF-44E3-9099-C40C66FF867C}">
                  <a14:compatExt spid="_x0000_s3091"/>
                </a:ext>
                <a:ext uri="{FF2B5EF4-FFF2-40B4-BE49-F238E27FC236}">
                  <a16:creationId xmlns:a16="http://schemas.microsoft.com/office/drawing/2014/main" id="{00000000-0008-0000-0A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24</xdr:row>
          <xdr:rowOff>171450</xdr:rowOff>
        </xdr:from>
        <xdr:to>
          <xdr:col>31</xdr:col>
          <xdr:colOff>95250</xdr:colOff>
          <xdr:row>26</xdr:row>
          <xdr:rowOff>19050</xdr:rowOff>
        </xdr:to>
        <xdr:sp macro="" textlink="">
          <xdr:nvSpPr>
            <xdr:cNvPr id="3092" name="Check Box 22" hidden="1">
              <a:extLst>
                <a:ext uri="{63B3BB69-23CF-44E3-9099-C40C66FF867C}">
                  <a14:compatExt spid="_x0000_s3092"/>
                </a:ext>
                <a:ext uri="{FF2B5EF4-FFF2-40B4-BE49-F238E27FC236}">
                  <a16:creationId xmlns:a16="http://schemas.microsoft.com/office/drawing/2014/main" id="{00000000-0008-0000-0A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209550</xdr:colOff>
          <xdr:row>0</xdr:row>
          <xdr:rowOff>133350</xdr:rowOff>
        </xdr:from>
        <xdr:to>
          <xdr:col>27</xdr:col>
          <xdr:colOff>76200</xdr:colOff>
          <xdr:row>2</xdr:row>
          <xdr:rowOff>133350</xdr:rowOff>
        </xdr:to>
        <xdr:sp macro="" textlink="">
          <xdr:nvSpPr>
            <xdr:cNvPr id="3093" name="Button 25" hidden="1">
              <a:extLst>
                <a:ext uri="{63B3BB69-23CF-44E3-9099-C40C66FF867C}">
                  <a14:compatExt spid="_x0000_s3093"/>
                </a:ext>
                <a:ext uri="{FF2B5EF4-FFF2-40B4-BE49-F238E27FC236}">
                  <a16:creationId xmlns:a16="http://schemas.microsoft.com/office/drawing/2014/main" id="{00000000-0008-0000-0A00-000015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333399"/>
                  </a:solidFill>
                  <a:latin typeface="Arial"/>
                  <a:cs typeface="Arial"/>
                </a:rPr>
                <a:t>Export to PDF</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0</xdr:row>
          <xdr:rowOff>142875</xdr:rowOff>
        </xdr:from>
        <xdr:to>
          <xdr:col>20</xdr:col>
          <xdr:colOff>0</xdr:colOff>
          <xdr:row>2</xdr:row>
          <xdr:rowOff>133350</xdr:rowOff>
        </xdr:to>
        <xdr:sp macro="" textlink="">
          <xdr:nvSpPr>
            <xdr:cNvPr id="3094" name="Button 26" hidden="1">
              <a:extLst>
                <a:ext uri="{63B3BB69-23CF-44E3-9099-C40C66FF867C}">
                  <a14:compatExt spid="_x0000_s3094"/>
                </a:ext>
                <a:ext uri="{FF2B5EF4-FFF2-40B4-BE49-F238E27FC236}">
                  <a16:creationId xmlns:a16="http://schemas.microsoft.com/office/drawing/2014/main" id="{00000000-0008-0000-0A00-000016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Arial"/>
                  <a:cs typeface="Arial"/>
                </a:rPr>
                <a:t>Print Summary Document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121</xdr:row>
          <xdr:rowOff>171450</xdr:rowOff>
        </xdr:from>
        <xdr:to>
          <xdr:col>15</xdr:col>
          <xdr:colOff>57150</xdr:colOff>
          <xdr:row>123</xdr:row>
          <xdr:rowOff>28575</xdr:rowOff>
        </xdr:to>
        <xdr:sp macro="" textlink="">
          <xdr:nvSpPr>
            <xdr:cNvPr id="3095" name="Check Box 31" hidden="1">
              <a:extLst>
                <a:ext uri="{63B3BB69-23CF-44E3-9099-C40C66FF867C}">
                  <a14:compatExt spid="_x0000_s3095"/>
                </a:ext>
                <a:ext uri="{FF2B5EF4-FFF2-40B4-BE49-F238E27FC236}">
                  <a16:creationId xmlns:a16="http://schemas.microsoft.com/office/drawing/2014/main" id="{00000000-0008-0000-0A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6</xdr:row>
          <xdr:rowOff>0</xdr:rowOff>
        </xdr:from>
        <xdr:to>
          <xdr:col>11</xdr:col>
          <xdr:colOff>19050</xdr:colOff>
          <xdr:row>7</xdr:row>
          <xdr:rowOff>19050</xdr:rowOff>
        </xdr:to>
        <xdr:sp macro="" textlink="">
          <xdr:nvSpPr>
            <xdr:cNvPr id="3096" name="Check Box 32" hidden="1">
              <a:extLst>
                <a:ext uri="{63B3BB69-23CF-44E3-9099-C40C66FF867C}">
                  <a14:compatExt spid="_x0000_s3096"/>
                </a:ext>
                <a:ext uri="{FF2B5EF4-FFF2-40B4-BE49-F238E27FC236}">
                  <a16:creationId xmlns:a16="http://schemas.microsoft.com/office/drawing/2014/main" id="{00000000-0008-0000-0A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xdr:row>
          <xdr:rowOff>171450</xdr:rowOff>
        </xdr:from>
        <xdr:to>
          <xdr:col>14</xdr:col>
          <xdr:colOff>76200</xdr:colOff>
          <xdr:row>7</xdr:row>
          <xdr:rowOff>19050</xdr:rowOff>
        </xdr:to>
        <xdr:sp macro="" textlink="">
          <xdr:nvSpPr>
            <xdr:cNvPr id="3097" name="Check Box 33" hidden="1">
              <a:extLst>
                <a:ext uri="{63B3BB69-23CF-44E3-9099-C40C66FF867C}">
                  <a14:compatExt spid="_x0000_s3097"/>
                </a:ext>
                <a:ext uri="{FF2B5EF4-FFF2-40B4-BE49-F238E27FC236}">
                  <a16:creationId xmlns:a16="http://schemas.microsoft.com/office/drawing/2014/main" id="{00000000-0008-0000-0A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17</xdr:row>
          <xdr:rowOff>171450</xdr:rowOff>
        </xdr:from>
        <xdr:to>
          <xdr:col>7</xdr:col>
          <xdr:colOff>0</xdr:colOff>
          <xdr:row>19</xdr:row>
          <xdr:rowOff>19050</xdr:rowOff>
        </xdr:to>
        <xdr:sp macro="" textlink="">
          <xdr:nvSpPr>
            <xdr:cNvPr id="3098" name="Check Box 34" hidden="1">
              <a:extLst>
                <a:ext uri="{63B3BB69-23CF-44E3-9099-C40C66FF867C}">
                  <a14:compatExt spid="_x0000_s3098"/>
                </a:ext>
                <a:ext uri="{FF2B5EF4-FFF2-40B4-BE49-F238E27FC236}">
                  <a16:creationId xmlns:a16="http://schemas.microsoft.com/office/drawing/2014/main" id="{00000000-0008-0000-0A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17</xdr:row>
          <xdr:rowOff>171450</xdr:rowOff>
        </xdr:from>
        <xdr:to>
          <xdr:col>9</xdr:col>
          <xdr:colOff>133350</xdr:colOff>
          <xdr:row>19</xdr:row>
          <xdr:rowOff>19050</xdr:rowOff>
        </xdr:to>
        <xdr:sp macro="" textlink="">
          <xdr:nvSpPr>
            <xdr:cNvPr id="3099" name="Check Box 35" hidden="1">
              <a:extLst>
                <a:ext uri="{63B3BB69-23CF-44E3-9099-C40C66FF867C}">
                  <a14:compatExt spid="_x0000_s3099"/>
                </a:ext>
                <a:ext uri="{FF2B5EF4-FFF2-40B4-BE49-F238E27FC236}">
                  <a16:creationId xmlns:a16="http://schemas.microsoft.com/office/drawing/2014/main" id="{00000000-0008-0000-0A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17</xdr:row>
          <xdr:rowOff>171450</xdr:rowOff>
        </xdr:from>
        <xdr:to>
          <xdr:col>11</xdr:col>
          <xdr:colOff>257175</xdr:colOff>
          <xdr:row>19</xdr:row>
          <xdr:rowOff>19050</xdr:rowOff>
        </xdr:to>
        <xdr:sp macro="" textlink="">
          <xdr:nvSpPr>
            <xdr:cNvPr id="3100" name="Check Box 36" hidden="1">
              <a:extLst>
                <a:ext uri="{63B3BB69-23CF-44E3-9099-C40C66FF867C}">
                  <a14:compatExt spid="_x0000_s3100"/>
                </a:ext>
                <a:ext uri="{FF2B5EF4-FFF2-40B4-BE49-F238E27FC236}">
                  <a16:creationId xmlns:a16="http://schemas.microsoft.com/office/drawing/2014/main" id="{00000000-0008-0000-0A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152400</xdr:colOff>
      <xdr:row>19</xdr:row>
      <xdr:rowOff>28575</xdr:rowOff>
    </xdr:from>
    <xdr:to>
      <xdr:col>6</xdr:col>
      <xdr:colOff>66150</xdr:colOff>
      <xdr:row>20</xdr:row>
      <xdr:rowOff>75</xdr:rowOff>
    </xdr:to>
    <xdr:sp macro="" textlink="">
      <xdr:nvSpPr>
        <xdr:cNvPr id="37" name="TextBox 36">
          <a:extLst>
            <a:ext uri="{FF2B5EF4-FFF2-40B4-BE49-F238E27FC236}">
              <a16:creationId xmlns:a16="http://schemas.microsoft.com/office/drawing/2014/main" id="{00000000-0008-0000-0A00-000025000000}"/>
            </a:ext>
          </a:extLst>
        </xdr:cNvPr>
        <xdr:cNvSpPr txBox="1"/>
      </xdr:nvSpPr>
      <xdr:spPr>
        <a:xfrm>
          <a:off x="266700" y="3686175"/>
          <a:ext cx="1152000" cy="1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050">
              <a:latin typeface="Arial" panose="020B0604020202020204" pitchFamily="34" charset="0"/>
              <a:cs typeface="Arial" panose="020B0604020202020204" pitchFamily="34" charset="0"/>
            </a:rPr>
            <a:t>Tenant - Social</a:t>
          </a:r>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18</xdr:row>
          <xdr:rowOff>171450</xdr:rowOff>
        </xdr:from>
        <xdr:to>
          <xdr:col>2</xdr:col>
          <xdr:colOff>76200</xdr:colOff>
          <xdr:row>20</xdr:row>
          <xdr:rowOff>19050</xdr:rowOff>
        </xdr:to>
        <xdr:sp macro="" textlink="">
          <xdr:nvSpPr>
            <xdr:cNvPr id="3101" name="Check Box 37" hidden="1">
              <a:extLst>
                <a:ext uri="{63B3BB69-23CF-44E3-9099-C40C66FF867C}">
                  <a14:compatExt spid="_x0000_s3101"/>
                </a:ext>
                <a:ext uri="{FF2B5EF4-FFF2-40B4-BE49-F238E27FC236}">
                  <a16:creationId xmlns:a16="http://schemas.microsoft.com/office/drawing/2014/main" id="{00000000-0008-0000-0A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142875</xdr:colOff>
      <xdr:row>19</xdr:row>
      <xdr:rowOff>28575</xdr:rowOff>
    </xdr:from>
    <xdr:to>
      <xdr:col>11</xdr:col>
      <xdr:colOff>67275</xdr:colOff>
      <xdr:row>20</xdr:row>
      <xdr:rowOff>75</xdr:rowOff>
    </xdr:to>
    <xdr:sp macro="" textlink="">
      <xdr:nvSpPr>
        <xdr:cNvPr id="39" name="TextBox 38">
          <a:extLst>
            <a:ext uri="{FF2B5EF4-FFF2-40B4-BE49-F238E27FC236}">
              <a16:creationId xmlns:a16="http://schemas.microsoft.com/office/drawing/2014/main" id="{00000000-0008-0000-0A00-000027000000}"/>
            </a:ext>
          </a:extLst>
        </xdr:cNvPr>
        <xdr:cNvSpPr txBox="1"/>
      </xdr:nvSpPr>
      <xdr:spPr>
        <a:xfrm>
          <a:off x="1495425" y="3686175"/>
          <a:ext cx="1296000" cy="1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050">
              <a:latin typeface="Arial" panose="020B0604020202020204" pitchFamily="34" charset="0"/>
              <a:cs typeface="Arial" panose="020B0604020202020204" pitchFamily="34" charset="0"/>
            </a:rPr>
            <a:t>Living with parents</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18</xdr:row>
          <xdr:rowOff>171450</xdr:rowOff>
        </xdr:from>
        <xdr:to>
          <xdr:col>7</xdr:col>
          <xdr:colOff>57150</xdr:colOff>
          <xdr:row>20</xdr:row>
          <xdr:rowOff>19050</xdr:rowOff>
        </xdr:to>
        <xdr:sp macro="" textlink="">
          <xdr:nvSpPr>
            <xdr:cNvPr id="3102" name="Check Box 38" hidden="1">
              <a:extLst>
                <a:ext uri="{63B3BB69-23CF-44E3-9099-C40C66FF867C}">
                  <a14:compatExt spid="_x0000_s3102"/>
                </a:ext>
                <a:ext uri="{FF2B5EF4-FFF2-40B4-BE49-F238E27FC236}">
                  <a16:creationId xmlns:a16="http://schemas.microsoft.com/office/drawing/2014/main" id="{00000000-0008-0000-0A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123825</xdr:colOff>
      <xdr:row>19</xdr:row>
      <xdr:rowOff>28575</xdr:rowOff>
    </xdr:from>
    <xdr:to>
      <xdr:col>15</xdr:col>
      <xdr:colOff>218550</xdr:colOff>
      <xdr:row>20</xdr:row>
      <xdr:rowOff>75</xdr:rowOff>
    </xdr:to>
    <xdr:sp macro="" textlink="">
      <xdr:nvSpPr>
        <xdr:cNvPr id="41" name="TextBox 40">
          <a:extLst>
            <a:ext uri="{FF2B5EF4-FFF2-40B4-BE49-F238E27FC236}">
              <a16:creationId xmlns:a16="http://schemas.microsoft.com/office/drawing/2014/main" id="{00000000-0008-0000-0A00-000029000000}"/>
            </a:ext>
          </a:extLst>
        </xdr:cNvPr>
        <xdr:cNvSpPr txBox="1"/>
      </xdr:nvSpPr>
      <xdr:spPr>
        <a:xfrm>
          <a:off x="2847975" y="3686175"/>
          <a:ext cx="1152000" cy="1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050">
              <a:latin typeface="Arial" panose="020B0604020202020204" pitchFamily="34" charset="0"/>
              <a:cs typeface="Arial" panose="020B0604020202020204" pitchFamily="34" charset="0"/>
            </a:rPr>
            <a:t>Other</a:t>
          </a:r>
        </a:p>
      </xdr:txBody>
    </xdr:sp>
    <xdr:clientData/>
  </xdr:twoCellAnchor>
  <mc:AlternateContent xmlns:mc="http://schemas.openxmlformats.org/markup-compatibility/2006">
    <mc:Choice xmlns:a14="http://schemas.microsoft.com/office/drawing/2010/main" Requires="a14">
      <xdr:twoCellAnchor editAs="oneCell">
        <xdr:from>
          <xdr:col>11</xdr:col>
          <xdr:colOff>0</xdr:colOff>
          <xdr:row>18</xdr:row>
          <xdr:rowOff>171450</xdr:rowOff>
        </xdr:from>
        <xdr:to>
          <xdr:col>11</xdr:col>
          <xdr:colOff>304800</xdr:colOff>
          <xdr:row>20</xdr:row>
          <xdr:rowOff>19050</xdr:rowOff>
        </xdr:to>
        <xdr:sp macro="" textlink="">
          <xdr:nvSpPr>
            <xdr:cNvPr id="3103" name="Check Box 39" hidden="1">
              <a:extLst>
                <a:ext uri="{63B3BB69-23CF-44E3-9099-C40C66FF867C}">
                  <a14:compatExt spid="_x0000_s3103"/>
                </a:ext>
                <a:ext uri="{FF2B5EF4-FFF2-40B4-BE49-F238E27FC236}">
                  <a16:creationId xmlns:a16="http://schemas.microsoft.com/office/drawing/2014/main" id="{00000000-0008-0000-0A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200025</xdr:colOff>
      <xdr:row>14</xdr:row>
      <xdr:rowOff>28575</xdr:rowOff>
    </xdr:from>
    <xdr:to>
      <xdr:col>23</xdr:col>
      <xdr:colOff>177075</xdr:colOff>
      <xdr:row>15</xdr:row>
      <xdr:rowOff>75</xdr:rowOff>
    </xdr:to>
    <xdr:sp macro="" textlink="">
      <xdr:nvSpPr>
        <xdr:cNvPr id="43" name="TextBox 42">
          <a:extLst>
            <a:ext uri="{FF2B5EF4-FFF2-40B4-BE49-F238E27FC236}">
              <a16:creationId xmlns:a16="http://schemas.microsoft.com/office/drawing/2014/main" id="{00000000-0008-0000-0A00-00002B000000}"/>
            </a:ext>
          </a:extLst>
        </xdr:cNvPr>
        <xdr:cNvSpPr txBox="1"/>
      </xdr:nvSpPr>
      <xdr:spPr>
        <a:xfrm>
          <a:off x="5219700" y="2733675"/>
          <a:ext cx="720000" cy="1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050">
              <a:latin typeface="Arial" panose="020B0604020202020204" pitchFamily="34" charset="0"/>
              <a:cs typeface="Arial" panose="020B0604020202020204" pitchFamily="34" charset="0"/>
            </a:rPr>
            <a:t>Full-time</a:t>
          </a:r>
        </a:p>
      </xdr:txBody>
    </xdr:sp>
    <xdr:clientData/>
  </xdr:twoCellAnchor>
  <xdr:twoCellAnchor>
    <xdr:from>
      <xdr:col>24</xdr:col>
      <xdr:colOff>133350</xdr:colOff>
      <xdr:row>14</xdr:row>
      <xdr:rowOff>38100</xdr:rowOff>
    </xdr:from>
    <xdr:to>
      <xdr:col>26</xdr:col>
      <xdr:colOff>260700</xdr:colOff>
      <xdr:row>15</xdr:row>
      <xdr:rowOff>9600</xdr:rowOff>
    </xdr:to>
    <xdr:sp macro="" textlink="">
      <xdr:nvSpPr>
        <xdr:cNvPr id="44" name="TextBox 43">
          <a:extLst>
            <a:ext uri="{FF2B5EF4-FFF2-40B4-BE49-F238E27FC236}">
              <a16:creationId xmlns:a16="http://schemas.microsoft.com/office/drawing/2014/main" id="{00000000-0008-0000-0A00-00002C000000}"/>
            </a:ext>
          </a:extLst>
        </xdr:cNvPr>
        <xdr:cNvSpPr txBox="1"/>
      </xdr:nvSpPr>
      <xdr:spPr>
        <a:xfrm>
          <a:off x="6143625" y="2743200"/>
          <a:ext cx="756000" cy="1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050">
              <a:latin typeface="Arial" panose="020B0604020202020204" pitchFamily="34" charset="0"/>
              <a:cs typeface="Arial" panose="020B0604020202020204" pitchFamily="34" charset="0"/>
            </a:rPr>
            <a:t>Part-time</a:t>
          </a:r>
        </a:p>
      </xdr:txBody>
    </xdr:sp>
    <xdr:clientData/>
  </xdr:twoCellAnchor>
  <xdr:twoCellAnchor>
    <xdr:from>
      <xdr:col>27</xdr:col>
      <xdr:colOff>142875</xdr:colOff>
      <xdr:row>14</xdr:row>
      <xdr:rowOff>28575</xdr:rowOff>
    </xdr:from>
    <xdr:to>
      <xdr:col>30</xdr:col>
      <xdr:colOff>269250</xdr:colOff>
      <xdr:row>15</xdr:row>
      <xdr:rowOff>75</xdr:rowOff>
    </xdr:to>
    <xdr:sp macro="" textlink="">
      <xdr:nvSpPr>
        <xdr:cNvPr id="46" name="TextBox 45">
          <a:extLst>
            <a:ext uri="{FF2B5EF4-FFF2-40B4-BE49-F238E27FC236}">
              <a16:creationId xmlns:a16="http://schemas.microsoft.com/office/drawing/2014/main" id="{00000000-0008-0000-0A00-00002E000000}"/>
            </a:ext>
          </a:extLst>
        </xdr:cNvPr>
        <xdr:cNvSpPr txBox="1"/>
      </xdr:nvSpPr>
      <xdr:spPr>
        <a:xfrm>
          <a:off x="7096125" y="2733675"/>
          <a:ext cx="936000" cy="1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050">
              <a:latin typeface="Arial" panose="020B0604020202020204" pitchFamily="34" charset="0"/>
              <a:cs typeface="Arial" panose="020B0604020202020204" pitchFamily="34" charset="0"/>
            </a:rPr>
            <a:t>Unemployed</a:t>
          </a:r>
        </a:p>
      </xdr:txBody>
    </xdr:sp>
    <xdr:clientData/>
  </xdr:twoCellAnchor>
  <xdr:twoCellAnchor>
    <xdr:from>
      <xdr:col>16</xdr:col>
      <xdr:colOff>200025</xdr:colOff>
      <xdr:row>15</xdr:row>
      <xdr:rowOff>19050</xdr:rowOff>
    </xdr:from>
    <xdr:to>
      <xdr:col>25</xdr:col>
      <xdr:colOff>244500</xdr:colOff>
      <xdr:row>15</xdr:row>
      <xdr:rowOff>181050</xdr:rowOff>
    </xdr:to>
    <xdr:sp macro="" textlink="">
      <xdr:nvSpPr>
        <xdr:cNvPr id="47" name="TextBox 46">
          <a:extLst>
            <a:ext uri="{FF2B5EF4-FFF2-40B4-BE49-F238E27FC236}">
              <a16:creationId xmlns:a16="http://schemas.microsoft.com/office/drawing/2014/main" id="{00000000-0008-0000-0A00-00002F000000}"/>
            </a:ext>
          </a:extLst>
        </xdr:cNvPr>
        <xdr:cNvSpPr txBox="1"/>
      </xdr:nvSpPr>
      <xdr:spPr>
        <a:xfrm>
          <a:off x="4229100" y="2914650"/>
          <a:ext cx="2340000" cy="1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050">
              <a:latin typeface="Arial" panose="020B0604020202020204" pitchFamily="34" charset="0"/>
              <a:cs typeface="Arial" panose="020B0604020202020204" pitchFamily="34" charset="0"/>
            </a:rPr>
            <a:t>Not working due to illness / disability</a:t>
          </a:r>
        </a:p>
      </xdr:txBody>
    </xdr:sp>
    <xdr:clientData/>
  </xdr:twoCellAnchor>
  <xdr:twoCellAnchor>
    <xdr:from>
      <xdr:col>26</xdr:col>
      <xdr:colOff>152400</xdr:colOff>
      <xdr:row>15</xdr:row>
      <xdr:rowOff>19050</xdr:rowOff>
    </xdr:from>
    <xdr:to>
      <xdr:col>30</xdr:col>
      <xdr:colOff>72450</xdr:colOff>
      <xdr:row>15</xdr:row>
      <xdr:rowOff>181050</xdr:rowOff>
    </xdr:to>
    <xdr:sp macro="" textlink="">
      <xdr:nvSpPr>
        <xdr:cNvPr id="48" name="TextBox 47">
          <a:extLst>
            <a:ext uri="{FF2B5EF4-FFF2-40B4-BE49-F238E27FC236}">
              <a16:creationId xmlns:a16="http://schemas.microsoft.com/office/drawing/2014/main" id="{00000000-0008-0000-0A00-000030000000}"/>
            </a:ext>
          </a:extLst>
        </xdr:cNvPr>
        <xdr:cNvSpPr txBox="1"/>
      </xdr:nvSpPr>
      <xdr:spPr>
        <a:xfrm>
          <a:off x="6791325" y="2914650"/>
          <a:ext cx="1044000" cy="1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050">
              <a:latin typeface="Arial" panose="020B0604020202020204" pitchFamily="34" charset="0"/>
              <a:cs typeface="Arial" panose="020B0604020202020204" pitchFamily="34" charset="0"/>
            </a:rPr>
            <a:t>Self-employed</a:t>
          </a:r>
        </a:p>
      </xdr:txBody>
    </xdr:sp>
    <xdr:clientData/>
  </xdr:twoCellAnchor>
  <xdr:twoCellAnchor>
    <xdr:from>
      <xdr:col>16</xdr:col>
      <xdr:colOff>200025</xdr:colOff>
      <xdr:row>16</xdr:row>
      <xdr:rowOff>28575</xdr:rowOff>
    </xdr:from>
    <xdr:to>
      <xdr:col>19</xdr:col>
      <xdr:colOff>105075</xdr:colOff>
      <xdr:row>17</xdr:row>
      <xdr:rowOff>75</xdr:rowOff>
    </xdr:to>
    <xdr:sp macro="" textlink="">
      <xdr:nvSpPr>
        <xdr:cNvPr id="49" name="TextBox 48">
          <a:extLst>
            <a:ext uri="{FF2B5EF4-FFF2-40B4-BE49-F238E27FC236}">
              <a16:creationId xmlns:a16="http://schemas.microsoft.com/office/drawing/2014/main" id="{00000000-0008-0000-0A00-000031000000}"/>
            </a:ext>
          </a:extLst>
        </xdr:cNvPr>
        <xdr:cNvSpPr txBox="1"/>
      </xdr:nvSpPr>
      <xdr:spPr>
        <a:xfrm>
          <a:off x="4229100" y="3114675"/>
          <a:ext cx="648000" cy="1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050">
              <a:latin typeface="Arial" panose="020B0604020202020204" pitchFamily="34" charset="0"/>
              <a:cs typeface="Arial" panose="020B0604020202020204" pitchFamily="34" charset="0"/>
            </a:rPr>
            <a:t>Retired</a:t>
          </a:r>
        </a:p>
      </xdr:txBody>
    </xdr:sp>
    <xdr:clientData/>
  </xdr:twoCellAnchor>
  <xdr:twoCellAnchor>
    <xdr:from>
      <xdr:col>20</xdr:col>
      <xdr:colOff>149672</xdr:colOff>
      <xdr:row>16</xdr:row>
      <xdr:rowOff>29937</xdr:rowOff>
    </xdr:from>
    <xdr:to>
      <xdr:col>22</xdr:col>
      <xdr:colOff>199815</xdr:colOff>
      <xdr:row>17</xdr:row>
      <xdr:rowOff>1437</xdr:rowOff>
    </xdr:to>
    <xdr:sp macro="" textlink="">
      <xdr:nvSpPr>
        <xdr:cNvPr id="51" name="TextBox 50">
          <a:extLst>
            <a:ext uri="{FF2B5EF4-FFF2-40B4-BE49-F238E27FC236}">
              <a16:creationId xmlns:a16="http://schemas.microsoft.com/office/drawing/2014/main" id="{00000000-0008-0000-0A00-000033000000}"/>
            </a:ext>
          </a:extLst>
        </xdr:cNvPr>
        <xdr:cNvSpPr txBox="1"/>
      </xdr:nvSpPr>
      <xdr:spPr>
        <a:xfrm>
          <a:off x="5169347" y="3116037"/>
          <a:ext cx="545443" cy="1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050">
              <a:latin typeface="Arial" panose="020B0604020202020204" pitchFamily="34" charset="0"/>
              <a:cs typeface="Arial" panose="020B0604020202020204" pitchFamily="34" charset="0"/>
            </a:rPr>
            <a:t>Carer</a:t>
          </a:r>
        </a:p>
      </xdr:txBody>
    </xdr:sp>
    <xdr:clientData/>
  </xdr:twoCellAnchor>
  <xdr:twoCellAnchor>
    <xdr:from>
      <xdr:col>23</xdr:col>
      <xdr:colOff>136069</xdr:colOff>
      <xdr:row>16</xdr:row>
      <xdr:rowOff>23133</xdr:rowOff>
    </xdr:from>
    <xdr:to>
      <xdr:col>25</xdr:col>
      <xdr:colOff>226176</xdr:colOff>
      <xdr:row>16</xdr:row>
      <xdr:rowOff>185133</xdr:rowOff>
    </xdr:to>
    <xdr:sp macro="" textlink="">
      <xdr:nvSpPr>
        <xdr:cNvPr id="52" name="TextBox 51">
          <a:extLst>
            <a:ext uri="{FF2B5EF4-FFF2-40B4-BE49-F238E27FC236}">
              <a16:creationId xmlns:a16="http://schemas.microsoft.com/office/drawing/2014/main" id="{00000000-0008-0000-0A00-000034000000}"/>
            </a:ext>
          </a:extLst>
        </xdr:cNvPr>
        <xdr:cNvSpPr txBox="1"/>
      </xdr:nvSpPr>
      <xdr:spPr>
        <a:xfrm>
          <a:off x="5898694" y="3109233"/>
          <a:ext cx="652082" cy="1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050">
              <a:latin typeface="Arial" panose="020B0604020202020204" pitchFamily="34" charset="0"/>
              <a:cs typeface="Arial" panose="020B0604020202020204" pitchFamily="34" charset="0"/>
            </a:rPr>
            <a:t>Student</a:t>
          </a:r>
        </a:p>
      </xdr:txBody>
    </xdr:sp>
    <xdr:clientData/>
  </xdr:twoCellAnchor>
  <xdr:twoCellAnchor>
    <xdr:from>
      <xdr:col>26</xdr:col>
      <xdr:colOff>156480</xdr:colOff>
      <xdr:row>16</xdr:row>
      <xdr:rowOff>23133</xdr:rowOff>
    </xdr:from>
    <xdr:to>
      <xdr:col>29</xdr:col>
      <xdr:colOff>1659</xdr:colOff>
      <xdr:row>16</xdr:row>
      <xdr:rowOff>185133</xdr:rowOff>
    </xdr:to>
    <xdr:sp macro="" textlink="">
      <xdr:nvSpPr>
        <xdr:cNvPr id="53" name="TextBox 52">
          <a:extLst>
            <a:ext uri="{FF2B5EF4-FFF2-40B4-BE49-F238E27FC236}">
              <a16:creationId xmlns:a16="http://schemas.microsoft.com/office/drawing/2014/main" id="{00000000-0008-0000-0A00-000035000000}"/>
            </a:ext>
          </a:extLst>
        </xdr:cNvPr>
        <xdr:cNvSpPr txBox="1"/>
      </xdr:nvSpPr>
      <xdr:spPr>
        <a:xfrm>
          <a:off x="6795405" y="3109233"/>
          <a:ext cx="654804" cy="1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050">
              <a:latin typeface="Arial" panose="020B0604020202020204" pitchFamily="34" charset="0"/>
              <a:cs typeface="Arial" panose="020B0604020202020204" pitchFamily="34" charset="0"/>
            </a:rPr>
            <a:t>Other</a:t>
          </a:r>
        </a:p>
      </xdr:txBody>
    </xdr:sp>
    <xdr:clientData/>
  </xdr:twoCellAnchor>
  <xdr:twoCellAnchor>
    <xdr:from>
      <xdr:col>22</xdr:col>
      <xdr:colOff>219075</xdr:colOff>
      <xdr:row>17</xdr:row>
      <xdr:rowOff>19050</xdr:rowOff>
    </xdr:from>
    <xdr:to>
      <xdr:col>25</xdr:col>
      <xdr:colOff>129450</xdr:colOff>
      <xdr:row>17</xdr:row>
      <xdr:rowOff>181050</xdr:rowOff>
    </xdr:to>
    <xdr:sp macro="" textlink="">
      <xdr:nvSpPr>
        <xdr:cNvPr id="54" name="TextBox 53">
          <a:extLst>
            <a:ext uri="{FF2B5EF4-FFF2-40B4-BE49-F238E27FC236}">
              <a16:creationId xmlns:a16="http://schemas.microsoft.com/office/drawing/2014/main" id="{00000000-0008-0000-0A00-000036000000}"/>
            </a:ext>
          </a:extLst>
        </xdr:cNvPr>
        <xdr:cNvSpPr txBox="1"/>
      </xdr:nvSpPr>
      <xdr:spPr>
        <a:xfrm>
          <a:off x="5734050" y="3295650"/>
          <a:ext cx="720000" cy="1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050">
              <a:latin typeface="Arial" panose="020B0604020202020204" pitchFamily="34" charset="0"/>
              <a:cs typeface="Arial" panose="020B0604020202020204" pitchFamily="34" charset="0"/>
            </a:rPr>
            <a:t>Full-time</a:t>
          </a:r>
        </a:p>
      </xdr:txBody>
    </xdr:sp>
    <xdr:clientData/>
  </xdr:twoCellAnchor>
  <xdr:twoCellAnchor>
    <xdr:from>
      <xdr:col>25</xdr:col>
      <xdr:colOff>276225</xdr:colOff>
      <xdr:row>17</xdr:row>
      <xdr:rowOff>19050</xdr:rowOff>
    </xdr:from>
    <xdr:to>
      <xdr:col>28</xdr:col>
      <xdr:colOff>155925</xdr:colOff>
      <xdr:row>17</xdr:row>
      <xdr:rowOff>181050</xdr:rowOff>
    </xdr:to>
    <xdr:sp macro="" textlink="">
      <xdr:nvSpPr>
        <xdr:cNvPr id="55" name="TextBox 54">
          <a:extLst>
            <a:ext uri="{FF2B5EF4-FFF2-40B4-BE49-F238E27FC236}">
              <a16:creationId xmlns:a16="http://schemas.microsoft.com/office/drawing/2014/main" id="{00000000-0008-0000-0A00-000037000000}"/>
            </a:ext>
          </a:extLst>
        </xdr:cNvPr>
        <xdr:cNvSpPr txBox="1"/>
      </xdr:nvSpPr>
      <xdr:spPr>
        <a:xfrm>
          <a:off x="6600825" y="3295650"/>
          <a:ext cx="756000" cy="1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050">
              <a:latin typeface="Arial" panose="020B0604020202020204" pitchFamily="34" charset="0"/>
              <a:cs typeface="Arial" panose="020B0604020202020204" pitchFamily="34" charset="0"/>
            </a:rPr>
            <a:t>Part-time</a:t>
          </a:r>
        </a:p>
      </xdr:txBody>
    </xdr:sp>
    <xdr:clientData/>
  </xdr:twoCellAnchor>
  <xdr:twoCellAnchor>
    <xdr:from>
      <xdr:col>29</xdr:col>
      <xdr:colOff>73650</xdr:colOff>
      <xdr:row>17</xdr:row>
      <xdr:rowOff>19050</xdr:rowOff>
    </xdr:from>
    <xdr:to>
      <xdr:col>32</xdr:col>
      <xdr:colOff>66675</xdr:colOff>
      <xdr:row>17</xdr:row>
      <xdr:rowOff>181050</xdr:rowOff>
    </xdr:to>
    <xdr:sp macro="" textlink="">
      <xdr:nvSpPr>
        <xdr:cNvPr id="57" name="TextBox 56">
          <a:extLst>
            <a:ext uri="{FF2B5EF4-FFF2-40B4-BE49-F238E27FC236}">
              <a16:creationId xmlns:a16="http://schemas.microsoft.com/office/drawing/2014/main" id="{00000000-0008-0000-0A00-000039000000}"/>
            </a:ext>
          </a:extLst>
        </xdr:cNvPr>
        <xdr:cNvSpPr txBox="1"/>
      </xdr:nvSpPr>
      <xdr:spPr>
        <a:xfrm>
          <a:off x="7522200" y="3295650"/>
          <a:ext cx="936000" cy="1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050">
              <a:latin typeface="Arial" panose="020B0604020202020204" pitchFamily="34" charset="0"/>
              <a:cs typeface="Arial" panose="020B0604020202020204" pitchFamily="34" charset="0"/>
            </a:rPr>
            <a:t>Unemployed</a:t>
          </a:r>
        </a:p>
      </xdr:txBody>
    </xdr:sp>
    <xdr:clientData/>
  </xdr:twoCellAnchor>
  <xdr:twoCellAnchor>
    <xdr:from>
      <xdr:col>16</xdr:col>
      <xdr:colOff>190500</xdr:colOff>
      <xdr:row>18</xdr:row>
      <xdr:rowOff>19050</xdr:rowOff>
    </xdr:from>
    <xdr:to>
      <xdr:col>25</xdr:col>
      <xdr:colOff>234975</xdr:colOff>
      <xdr:row>18</xdr:row>
      <xdr:rowOff>181050</xdr:rowOff>
    </xdr:to>
    <xdr:sp macro="" textlink="">
      <xdr:nvSpPr>
        <xdr:cNvPr id="59" name="TextBox 58">
          <a:extLst>
            <a:ext uri="{FF2B5EF4-FFF2-40B4-BE49-F238E27FC236}">
              <a16:creationId xmlns:a16="http://schemas.microsoft.com/office/drawing/2014/main" id="{00000000-0008-0000-0A00-00003B000000}"/>
            </a:ext>
          </a:extLst>
        </xdr:cNvPr>
        <xdr:cNvSpPr txBox="1"/>
      </xdr:nvSpPr>
      <xdr:spPr>
        <a:xfrm>
          <a:off x="4219575" y="3486150"/>
          <a:ext cx="2340000" cy="1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050">
              <a:latin typeface="Arial" panose="020B0604020202020204" pitchFamily="34" charset="0"/>
              <a:cs typeface="Arial" panose="020B0604020202020204" pitchFamily="34" charset="0"/>
            </a:rPr>
            <a:t>Not working due to illness / disability</a:t>
          </a:r>
        </a:p>
      </xdr:txBody>
    </xdr:sp>
    <xdr:clientData/>
  </xdr:twoCellAnchor>
  <xdr:twoCellAnchor>
    <xdr:from>
      <xdr:col>26</xdr:col>
      <xdr:colOff>152400</xdr:colOff>
      <xdr:row>18</xdr:row>
      <xdr:rowOff>19050</xdr:rowOff>
    </xdr:from>
    <xdr:to>
      <xdr:col>30</xdr:col>
      <xdr:colOff>72450</xdr:colOff>
      <xdr:row>18</xdr:row>
      <xdr:rowOff>181050</xdr:rowOff>
    </xdr:to>
    <xdr:sp macro="" textlink="">
      <xdr:nvSpPr>
        <xdr:cNvPr id="60" name="TextBox 59">
          <a:extLst>
            <a:ext uri="{FF2B5EF4-FFF2-40B4-BE49-F238E27FC236}">
              <a16:creationId xmlns:a16="http://schemas.microsoft.com/office/drawing/2014/main" id="{00000000-0008-0000-0A00-00003C000000}"/>
            </a:ext>
          </a:extLst>
        </xdr:cNvPr>
        <xdr:cNvSpPr txBox="1"/>
      </xdr:nvSpPr>
      <xdr:spPr>
        <a:xfrm>
          <a:off x="6791325" y="3486150"/>
          <a:ext cx="1044000" cy="1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050">
              <a:latin typeface="Arial" panose="020B0604020202020204" pitchFamily="34" charset="0"/>
              <a:cs typeface="Arial" panose="020B0604020202020204" pitchFamily="34" charset="0"/>
            </a:rPr>
            <a:t>Self-employed</a:t>
          </a:r>
        </a:p>
      </xdr:txBody>
    </xdr:sp>
    <xdr:clientData/>
  </xdr:twoCellAnchor>
  <xdr:twoCellAnchor>
    <xdr:from>
      <xdr:col>16</xdr:col>
      <xdr:colOff>190500</xdr:colOff>
      <xdr:row>19</xdr:row>
      <xdr:rowOff>19050</xdr:rowOff>
    </xdr:from>
    <xdr:to>
      <xdr:col>19</xdr:col>
      <xdr:colOff>95550</xdr:colOff>
      <xdr:row>19</xdr:row>
      <xdr:rowOff>181050</xdr:rowOff>
    </xdr:to>
    <xdr:sp macro="" textlink="">
      <xdr:nvSpPr>
        <xdr:cNvPr id="62" name="TextBox 61">
          <a:extLst>
            <a:ext uri="{FF2B5EF4-FFF2-40B4-BE49-F238E27FC236}">
              <a16:creationId xmlns:a16="http://schemas.microsoft.com/office/drawing/2014/main" id="{00000000-0008-0000-0A00-00003E000000}"/>
            </a:ext>
          </a:extLst>
        </xdr:cNvPr>
        <xdr:cNvSpPr txBox="1"/>
      </xdr:nvSpPr>
      <xdr:spPr>
        <a:xfrm>
          <a:off x="4219575" y="3676650"/>
          <a:ext cx="648000" cy="1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050">
              <a:latin typeface="Arial" panose="020B0604020202020204" pitchFamily="34" charset="0"/>
              <a:cs typeface="Arial" panose="020B0604020202020204" pitchFamily="34" charset="0"/>
            </a:rPr>
            <a:t>Retired</a:t>
          </a:r>
        </a:p>
      </xdr:txBody>
    </xdr:sp>
    <xdr:clientData/>
  </xdr:twoCellAnchor>
  <xdr:twoCellAnchor>
    <xdr:from>
      <xdr:col>20</xdr:col>
      <xdr:colOff>133350</xdr:colOff>
      <xdr:row>19</xdr:row>
      <xdr:rowOff>19050</xdr:rowOff>
    </xdr:from>
    <xdr:to>
      <xdr:col>22</xdr:col>
      <xdr:colOff>183493</xdr:colOff>
      <xdr:row>19</xdr:row>
      <xdr:rowOff>181050</xdr:rowOff>
    </xdr:to>
    <xdr:sp macro="" textlink="">
      <xdr:nvSpPr>
        <xdr:cNvPr id="63" name="TextBox 62">
          <a:extLst>
            <a:ext uri="{FF2B5EF4-FFF2-40B4-BE49-F238E27FC236}">
              <a16:creationId xmlns:a16="http://schemas.microsoft.com/office/drawing/2014/main" id="{00000000-0008-0000-0A00-00003F000000}"/>
            </a:ext>
          </a:extLst>
        </xdr:cNvPr>
        <xdr:cNvSpPr txBox="1"/>
      </xdr:nvSpPr>
      <xdr:spPr>
        <a:xfrm>
          <a:off x="5153025" y="3676650"/>
          <a:ext cx="545443" cy="1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050">
              <a:latin typeface="Arial" panose="020B0604020202020204" pitchFamily="34" charset="0"/>
              <a:cs typeface="Arial" panose="020B0604020202020204" pitchFamily="34" charset="0"/>
            </a:rPr>
            <a:t>Carer</a:t>
          </a:r>
        </a:p>
      </xdr:txBody>
    </xdr:sp>
    <xdr:clientData/>
  </xdr:twoCellAnchor>
  <xdr:twoCellAnchor>
    <xdr:from>
      <xdr:col>23</xdr:col>
      <xdr:colOff>142875</xdr:colOff>
      <xdr:row>19</xdr:row>
      <xdr:rowOff>19050</xdr:rowOff>
    </xdr:from>
    <xdr:to>
      <xdr:col>25</xdr:col>
      <xdr:colOff>232982</xdr:colOff>
      <xdr:row>19</xdr:row>
      <xdr:rowOff>181050</xdr:rowOff>
    </xdr:to>
    <xdr:sp macro="" textlink="">
      <xdr:nvSpPr>
        <xdr:cNvPr id="64" name="TextBox 63">
          <a:extLst>
            <a:ext uri="{FF2B5EF4-FFF2-40B4-BE49-F238E27FC236}">
              <a16:creationId xmlns:a16="http://schemas.microsoft.com/office/drawing/2014/main" id="{00000000-0008-0000-0A00-000040000000}"/>
            </a:ext>
          </a:extLst>
        </xdr:cNvPr>
        <xdr:cNvSpPr txBox="1"/>
      </xdr:nvSpPr>
      <xdr:spPr>
        <a:xfrm>
          <a:off x="5905500" y="3676650"/>
          <a:ext cx="652082" cy="1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050">
              <a:latin typeface="Arial" panose="020B0604020202020204" pitchFamily="34" charset="0"/>
              <a:cs typeface="Arial" panose="020B0604020202020204" pitchFamily="34" charset="0"/>
            </a:rPr>
            <a:t>Student</a:t>
          </a:r>
        </a:p>
      </xdr:txBody>
    </xdr:sp>
    <xdr:clientData/>
  </xdr:twoCellAnchor>
  <xdr:twoCellAnchor>
    <xdr:from>
      <xdr:col>26</xdr:col>
      <xdr:colOff>152400</xdr:colOff>
      <xdr:row>19</xdr:row>
      <xdr:rowOff>19050</xdr:rowOff>
    </xdr:from>
    <xdr:to>
      <xdr:col>28</xdr:col>
      <xdr:colOff>242507</xdr:colOff>
      <xdr:row>19</xdr:row>
      <xdr:rowOff>181050</xdr:rowOff>
    </xdr:to>
    <xdr:sp macro="" textlink="">
      <xdr:nvSpPr>
        <xdr:cNvPr id="65" name="TextBox 64">
          <a:extLst>
            <a:ext uri="{FF2B5EF4-FFF2-40B4-BE49-F238E27FC236}">
              <a16:creationId xmlns:a16="http://schemas.microsoft.com/office/drawing/2014/main" id="{00000000-0008-0000-0A00-000041000000}"/>
            </a:ext>
          </a:extLst>
        </xdr:cNvPr>
        <xdr:cNvSpPr txBox="1"/>
      </xdr:nvSpPr>
      <xdr:spPr>
        <a:xfrm>
          <a:off x="6791325" y="3676650"/>
          <a:ext cx="652082" cy="1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050">
              <a:latin typeface="Arial" panose="020B0604020202020204" pitchFamily="34" charset="0"/>
              <a:cs typeface="Arial" panose="020B0604020202020204" pitchFamily="34" charset="0"/>
            </a:rPr>
            <a:t>Student</a:t>
          </a:r>
        </a:p>
      </xdr:txBody>
    </xdr:sp>
    <xdr:clientData/>
  </xdr:twoCellAnchor>
  <xdr:twoCellAnchor editAs="oneCell">
    <xdr:from>
      <xdr:col>27</xdr:col>
      <xdr:colOff>228601</xdr:colOff>
      <xdr:row>0</xdr:row>
      <xdr:rowOff>38099</xdr:rowOff>
    </xdr:from>
    <xdr:to>
      <xdr:col>32</xdr:col>
      <xdr:colOff>17988</xdr:colOff>
      <xdr:row>4</xdr:row>
      <xdr:rowOff>349</xdr:rowOff>
    </xdr:to>
    <xdr:pic>
      <xdr:nvPicPr>
        <xdr:cNvPr id="7" name="Picture 6">
          <a:extLst>
            <a:ext uri="{FF2B5EF4-FFF2-40B4-BE49-F238E27FC236}">
              <a16:creationId xmlns:a16="http://schemas.microsoft.com/office/drawing/2014/main" id="{00000000-0008-0000-0A00-000007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0525" t="27454" r="10691" b="27239"/>
        <a:stretch/>
      </xdr:blipFill>
      <xdr:spPr>
        <a:xfrm>
          <a:off x="7181851" y="38099"/>
          <a:ext cx="1199087" cy="756000"/>
        </a:xfrm>
        <a:prstGeom prst="rect">
          <a:avLst/>
        </a:prstGeom>
      </xdr:spPr>
    </xdr:pic>
    <xdr:clientData/>
  </xdr:twoCellAnchor>
  <xdr:twoCellAnchor editAs="oneCell">
    <xdr:from>
      <xdr:col>27</xdr:col>
      <xdr:colOff>47625</xdr:colOff>
      <xdr:row>69</xdr:row>
      <xdr:rowOff>9525</xdr:rowOff>
    </xdr:from>
    <xdr:to>
      <xdr:col>32</xdr:col>
      <xdr:colOff>9644</xdr:colOff>
      <xdr:row>73</xdr:row>
      <xdr:rowOff>69036</xdr:rowOff>
    </xdr:to>
    <xdr:pic>
      <xdr:nvPicPr>
        <xdr:cNvPr id="8" name="Picture 7">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1"/>
        <a:stretch>
          <a:fillRect/>
        </a:stretch>
      </xdr:blipFill>
      <xdr:spPr>
        <a:xfrm>
          <a:off x="7000875" y="13506450"/>
          <a:ext cx="1371719" cy="85961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30</xdr:col>
          <xdr:colOff>114300</xdr:colOff>
          <xdr:row>64</xdr:row>
          <xdr:rowOff>76200</xdr:rowOff>
        </xdr:from>
        <xdr:to>
          <xdr:col>31</xdr:col>
          <xdr:colOff>209550</xdr:colOff>
          <xdr:row>66</xdr:row>
          <xdr:rowOff>85725</xdr:rowOff>
        </xdr:to>
        <xdr:sp macro="" textlink="">
          <xdr:nvSpPr>
            <xdr:cNvPr id="3104" name="Check Box 41" hidden="1">
              <a:extLst>
                <a:ext uri="{63B3BB69-23CF-44E3-9099-C40C66FF867C}">
                  <a14:compatExt spid="_x0000_s3104"/>
                </a:ext>
                <a:ext uri="{FF2B5EF4-FFF2-40B4-BE49-F238E27FC236}">
                  <a16:creationId xmlns:a16="http://schemas.microsoft.com/office/drawing/2014/main" id="{00000000-0008-0000-0A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20</xdr:row>
          <xdr:rowOff>171450</xdr:rowOff>
        </xdr:from>
        <xdr:to>
          <xdr:col>15</xdr:col>
          <xdr:colOff>57150</xdr:colOff>
          <xdr:row>22</xdr:row>
          <xdr:rowOff>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B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180975</xdr:colOff>
          <xdr:row>0</xdr:row>
          <xdr:rowOff>142875</xdr:rowOff>
        </xdr:from>
        <xdr:to>
          <xdr:col>21</xdr:col>
          <xdr:colOff>0</xdr:colOff>
          <xdr:row>2</xdr:row>
          <xdr:rowOff>133350</xdr:rowOff>
        </xdr:to>
        <xdr:sp macro="" textlink="">
          <xdr:nvSpPr>
            <xdr:cNvPr id="20501" name="Button 21" hidden="1">
              <a:extLst>
                <a:ext uri="{63B3BB69-23CF-44E3-9099-C40C66FF867C}">
                  <a14:compatExt spid="_x0000_s20501"/>
                </a:ext>
                <a:ext uri="{FF2B5EF4-FFF2-40B4-BE49-F238E27FC236}">
                  <a16:creationId xmlns:a16="http://schemas.microsoft.com/office/drawing/2014/main" id="{00000000-0008-0000-0B00-000015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333399"/>
                  </a:solidFill>
                  <a:latin typeface="Arial"/>
                  <a:cs typeface="Arial"/>
                </a:rPr>
                <a:t>Export to PDF</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209550</xdr:colOff>
          <xdr:row>205</xdr:row>
          <xdr:rowOff>57150</xdr:rowOff>
        </xdr:from>
        <xdr:to>
          <xdr:col>31</xdr:col>
          <xdr:colOff>19050</xdr:colOff>
          <xdr:row>205</xdr:row>
          <xdr:rowOff>361950</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0B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76200</xdr:colOff>
          <xdr:row>0</xdr:row>
          <xdr:rowOff>142875</xdr:rowOff>
        </xdr:from>
        <xdr:to>
          <xdr:col>26</xdr:col>
          <xdr:colOff>304800</xdr:colOff>
          <xdr:row>2</xdr:row>
          <xdr:rowOff>133350</xdr:rowOff>
        </xdr:to>
        <xdr:sp macro="" textlink="">
          <xdr:nvSpPr>
            <xdr:cNvPr id="20503" name="Button 23" hidden="1">
              <a:extLst>
                <a:ext uri="{63B3BB69-23CF-44E3-9099-C40C66FF867C}">
                  <a14:compatExt spid="_x0000_s20503"/>
                </a:ext>
                <a:ext uri="{FF2B5EF4-FFF2-40B4-BE49-F238E27FC236}">
                  <a16:creationId xmlns:a16="http://schemas.microsoft.com/office/drawing/2014/main" id="{00000000-0008-0000-0B00-000017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Arial"/>
                  <a:cs typeface="Arial"/>
                </a:rPr>
                <a:t>Printable full budget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270</xdr:row>
          <xdr:rowOff>57150</xdr:rowOff>
        </xdr:from>
        <xdr:to>
          <xdr:col>15</xdr:col>
          <xdr:colOff>66675</xdr:colOff>
          <xdr:row>270</xdr:row>
          <xdr:rowOff>266700</xdr:rowOff>
        </xdr:to>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0B00-00001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343</xdr:row>
          <xdr:rowOff>19050</xdr:rowOff>
        </xdr:from>
        <xdr:to>
          <xdr:col>31</xdr:col>
          <xdr:colOff>171450</xdr:colOff>
          <xdr:row>343</xdr:row>
          <xdr:rowOff>247650</xdr:rowOff>
        </xdr:to>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0B00-00001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47625</xdr:colOff>
      <xdr:row>17</xdr:row>
      <xdr:rowOff>28576</xdr:rowOff>
    </xdr:from>
    <xdr:to>
      <xdr:col>8</xdr:col>
      <xdr:colOff>164325</xdr:colOff>
      <xdr:row>18</xdr:row>
      <xdr:rowOff>76</xdr:rowOff>
    </xdr:to>
    <xdr:sp macro="" textlink="">
      <xdr:nvSpPr>
        <xdr:cNvPr id="91" name="TextBox 90">
          <a:extLst>
            <a:ext uri="{FF2B5EF4-FFF2-40B4-BE49-F238E27FC236}">
              <a16:creationId xmlns:a16="http://schemas.microsoft.com/office/drawing/2014/main" id="{00000000-0008-0000-0B00-00005B000000}"/>
            </a:ext>
          </a:extLst>
        </xdr:cNvPr>
        <xdr:cNvSpPr txBox="1"/>
      </xdr:nvSpPr>
      <xdr:spPr>
        <a:xfrm>
          <a:off x="1400175" y="3495676"/>
          <a:ext cx="612000" cy="1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050">
              <a:latin typeface="Arial" panose="020B0604020202020204" pitchFamily="34" charset="0"/>
              <a:cs typeface="Arial" panose="020B0604020202020204" pitchFamily="34" charset="0"/>
            </a:rPr>
            <a:t>Owner</a:t>
          </a:r>
        </a:p>
      </xdr:txBody>
    </xdr:sp>
    <xdr:clientData/>
  </xdr:twoCellAnchor>
  <xdr:twoCellAnchor>
    <xdr:from>
      <xdr:col>8</xdr:col>
      <xdr:colOff>180975</xdr:colOff>
      <xdr:row>17</xdr:row>
      <xdr:rowOff>38100</xdr:rowOff>
    </xdr:from>
    <xdr:to>
      <xdr:col>11</xdr:col>
      <xdr:colOff>96675</xdr:colOff>
      <xdr:row>17</xdr:row>
      <xdr:rowOff>200100</xdr:rowOff>
    </xdr:to>
    <xdr:sp macro="" textlink="">
      <xdr:nvSpPr>
        <xdr:cNvPr id="92" name="TextBox 91">
          <a:extLst>
            <a:ext uri="{FF2B5EF4-FFF2-40B4-BE49-F238E27FC236}">
              <a16:creationId xmlns:a16="http://schemas.microsoft.com/office/drawing/2014/main" id="{00000000-0008-0000-0B00-00005C000000}"/>
            </a:ext>
          </a:extLst>
        </xdr:cNvPr>
        <xdr:cNvSpPr txBox="1"/>
      </xdr:nvSpPr>
      <xdr:spPr>
        <a:xfrm>
          <a:off x="2028825" y="3562350"/>
          <a:ext cx="792000" cy="1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050">
              <a:latin typeface="Arial" panose="020B0604020202020204" pitchFamily="34" charset="0"/>
              <a:cs typeface="Arial" panose="020B0604020202020204" pitchFamily="34" charset="0"/>
            </a:rPr>
            <a:t>Mortgage</a:t>
          </a:r>
        </a:p>
      </xdr:txBody>
    </xdr:sp>
    <xdr:clientData/>
  </xdr:twoCellAnchor>
  <xdr:twoCellAnchor>
    <xdr:from>
      <xdr:col>11</xdr:col>
      <xdr:colOff>76200</xdr:colOff>
      <xdr:row>17</xdr:row>
      <xdr:rowOff>28575</xdr:rowOff>
    </xdr:from>
    <xdr:to>
      <xdr:col>15</xdr:col>
      <xdr:colOff>170925</xdr:colOff>
      <xdr:row>18</xdr:row>
      <xdr:rowOff>75</xdr:rowOff>
    </xdr:to>
    <xdr:sp macro="" textlink="">
      <xdr:nvSpPr>
        <xdr:cNvPr id="93" name="TextBox 92">
          <a:extLst>
            <a:ext uri="{FF2B5EF4-FFF2-40B4-BE49-F238E27FC236}">
              <a16:creationId xmlns:a16="http://schemas.microsoft.com/office/drawing/2014/main" id="{00000000-0008-0000-0B00-00005D000000}"/>
            </a:ext>
          </a:extLst>
        </xdr:cNvPr>
        <xdr:cNvSpPr txBox="1"/>
      </xdr:nvSpPr>
      <xdr:spPr>
        <a:xfrm>
          <a:off x="2800350" y="3495675"/>
          <a:ext cx="1152000" cy="1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050">
              <a:latin typeface="Arial" panose="020B0604020202020204" pitchFamily="34" charset="0"/>
              <a:cs typeface="Arial" panose="020B0604020202020204" pitchFamily="34" charset="0"/>
            </a:rPr>
            <a:t>Tenant - Private</a:t>
          </a:r>
        </a:p>
      </xdr:txBody>
    </xdr:sp>
    <xdr:clientData/>
  </xdr:twoCellAnchor>
  <mc:AlternateContent xmlns:mc="http://schemas.openxmlformats.org/markup-compatibility/2006">
    <mc:Choice xmlns:a14="http://schemas.microsoft.com/office/drawing/2010/main" Requires="a14">
      <xdr:twoCellAnchor editAs="oneCell">
        <xdr:from>
          <xdr:col>5</xdr:col>
          <xdr:colOff>180975</xdr:colOff>
          <xdr:row>17</xdr:row>
          <xdr:rowOff>0</xdr:rowOff>
        </xdr:from>
        <xdr:to>
          <xdr:col>7</xdr:col>
          <xdr:colOff>0</xdr:colOff>
          <xdr:row>18</xdr:row>
          <xdr:rowOff>0</xdr:rowOff>
        </xdr:to>
        <xdr:sp macro="" textlink="">
          <xdr:nvSpPr>
            <xdr:cNvPr id="20540" name="Check Box 60" hidden="1">
              <a:extLst>
                <a:ext uri="{63B3BB69-23CF-44E3-9099-C40C66FF867C}">
                  <a14:compatExt spid="_x0000_s20540"/>
                </a:ext>
                <a:ext uri="{FF2B5EF4-FFF2-40B4-BE49-F238E27FC236}">
                  <a16:creationId xmlns:a16="http://schemas.microsoft.com/office/drawing/2014/main" id="{00000000-0008-0000-0B00-00003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17</xdr:row>
          <xdr:rowOff>0</xdr:rowOff>
        </xdr:from>
        <xdr:to>
          <xdr:col>9</xdr:col>
          <xdr:colOff>133350</xdr:colOff>
          <xdr:row>18</xdr:row>
          <xdr:rowOff>0</xdr:rowOff>
        </xdr:to>
        <xdr:sp macro="" textlink="">
          <xdr:nvSpPr>
            <xdr:cNvPr id="20541" name="Check Box 61" hidden="1">
              <a:extLst>
                <a:ext uri="{63B3BB69-23CF-44E3-9099-C40C66FF867C}">
                  <a14:compatExt spid="_x0000_s20541"/>
                </a:ext>
                <a:ext uri="{FF2B5EF4-FFF2-40B4-BE49-F238E27FC236}">
                  <a16:creationId xmlns:a16="http://schemas.microsoft.com/office/drawing/2014/main" id="{00000000-0008-0000-0B00-00003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17</xdr:row>
          <xdr:rowOff>0</xdr:rowOff>
        </xdr:from>
        <xdr:to>
          <xdr:col>11</xdr:col>
          <xdr:colOff>257175</xdr:colOff>
          <xdr:row>18</xdr:row>
          <xdr:rowOff>0</xdr:rowOff>
        </xdr:to>
        <xdr:sp macro="" textlink="">
          <xdr:nvSpPr>
            <xdr:cNvPr id="20542" name="Check Box 62" hidden="1">
              <a:extLst>
                <a:ext uri="{63B3BB69-23CF-44E3-9099-C40C66FF867C}">
                  <a14:compatExt spid="_x0000_s20542"/>
                </a:ext>
                <a:ext uri="{FF2B5EF4-FFF2-40B4-BE49-F238E27FC236}">
                  <a16:creationId xmlns:a16="http://schemas.microsoft.com/office/drawing/2014/main" id="{00000000-0008-0000-0B00-00003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142875</xdr:colOff>
      <xdr:row>18</xdr:row>
      <xdr:rowOff>28575</xdr:rowOff>
    </xdr:from>
    <xdr:to>
      <xdr:col>6</xdr:col>
      <xdr:colOff>56625</xdr:colOff>
      <xdr:row>19</xdr:row>
      <xdr:rowOff>0</xdr:rowOff>
    </xdr:to>
    <xdr:sp macro="" textlink="">
      <xdr:nvSpPr>
        <xdr:cNvPr id="97" name="TextBox 96">
          <a:extLst>
            <a:ext uri="{FF2B5EF4-FFF2-40B4-BE49-F238E27FC236}">
              <a16:creationId xmlns:a16="http://schemas.microsoft.com/office/drawing/2014/main" id="{00000000-0008-0000-0B00-000061000000}"/>
            </a:ext>
          </a:extLst>
        </xdr:cNvPr>
        <xdr:cNvSpPr txBox="1"/>
      </xdr:nvSpPr>
      <xdr:spPr>
        <a:xfrm>
          <a:off x="257175" y="3686175"/>
          <a:ext cx="1152000" cy="1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050">
              <a:latin typeface="Arial" panose="020B0604020202020204" pitchFamily="34" charset="0"/>
              <a:cs typeface="Arial" panose="020B0604020202020204" pitchFamily="34" charset="0"/>
            </a:rPr>
            <a:t>Tenant - Social</a:t>
          </a:r>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18</xdr:row>
          <xdr:rowOff>0</xdr:rowOff>
        </xdr:from>
        <xdr:to>
          <xdr:col>2</xdr:col>
          <xdr:colOff>76200</xdr:colOff>
          <xdr:row>19</xdr:row>
          <xdr:rowOff>0</xdr:rowOff>
        </xdr:to>
        <xdr:sp macro="" textlink="">
          <xdr:nvSpPr>
            <xdr:cNvPr id="20543" name="Check Box 63" hidden="1">
              <a:extLst>
                <a:ext uri="{63B3BB69-23CF-44E3-9099-C40C66FF867C}">
                  <a14:compatExt spid="_x0000_s20543"/>
                </a:ext>
                <a:ext uri="{FF2B5EF4-FFF2-40B4-BE49-F238E27FC236}">
                  <a16:creationId xmlns:a16="http://schemas.microsoft.com/office/drawing/2014/main" id="{00000000-0008-0000-0B00-00003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123825</xdr:colOff>
      <xdr:row>18</xdr:row>
      <xdr:rowOff>28575</xdr:rowOff>
    </xdr:from>
    <xdr:to>
      <xdr:col>11</xdr:col>
      <xdr:colOff>48225</xdr:colOff>
      <xdr:row>19</xdr:row>
      <xdr:rowOff>0</xdr:rowOff>
    </xdr:to>
    <xdr:sp macro="" textlink="">
      <xdr:nvSpPr>
        <xdr:cNvPr id="99" name="TextBox 98">
          <a:extLst>
            <a:ext uri="{FF2B5EF4-FFF2-40B4-BE49-F238E27FC236}">
              <a16:creationId xmlns:a16="http://schemas.microsoft.com/office/drawing/2014/main" id="{00000000-0008-0000-0B00-000063000000}"/>
            </a:ext>
          </a:extLst>
        </xdr:cNvPr>
        <xdr:cNvSpPr txBox="1"/>
      </xdr:nvSpPr>
      <xdr:spPr>
        <a:xfrm>
          <a:off x="1476375" y="3686175"/>
          <a:ext cx="1296000" cy="1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050">
              <a:latin typeface="Arial" panose="020B0604020202020204" pitchFamily="34" charset="0"/>
              <a:cs typeface="Arial" panose="020B0604020202020204" pitchFamily="34" charset="0"/>
            </a:rPr>
            <a:t>Living with parents</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7</xdr:col>
          <xdr:colOff>57150</xdr:colOff>
          <xdr:row>19</xdr:row>
          <xdr:rowOff>0</xdr:rowOff>
        </xdr:to>
        <xdr:sp macro="" textlink="">
          <xdr:nvSpPr>
            <xdr:cNvPr id="20544" name="Check Box 64" hidden="1">
              <a:extLst>
                <a:ext uri="{63B3BB69-23CF-44E3-9099-C40C66FF867C}">
                  <a14:compatExt spid="_x0000_s20544"/>
                </a:ext>
                <a:ext uri="{FF2B5EF4-FFF2-40B4-BE49-F238E27FC236}">
                  <a16:creationId xmlns:a16="http://schemas.microsoft.com/office/drawing/2014/main" id="{00000000-0008-0000-0B00-00004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123825</xdr:colOff>
      <xdr:row>18</xdr:row>
      <xdr:rowOff>28575</xdr:rowOff>
    </xdr:from>
    <xdr:to>
      <xdr:col>15</xdr:col>
      <xdr:colOff>218550</xdr:colOff>
      <xdr:row>19</xdr:row>
      <xdr:rowOff>0</xdr:rowOff>
    </xdr:to>
    <xdr:sp macro="" textlink="">
      <xdr:nvSpPr>
        <xdr:cNvPr id="101" name="TextBox 100">
          <a:extLst>
            <a:ext uri="{FF2B5EF4-FFF2-40B4-BE49-F238E27FC236}">
              <a16:creationId xmlns:a16="http://schemas.microsoft.com/office/drawing/2014/main" id="{00000000-0008-0000-0B00-000065000000}"/>
            </a:ext>
          </a:extLst>
        </xdr:cNvPr>
        <xdr:cNvSpPr txBox="1"/>
      </xdr:nvSpPr>
      <xdr:spPr>
        <a:xfrm>
          <a:off x="2847975" y="3686175"/>
          <a:ext cx="1152000" cy="1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050">
              <a:latin typeface="Arial" panose="020B0604020202020204" pitchFamily="34" charset="0"/>
              <a:cs typeface="Arial" panose="020B0604020202020204" pitchFamily="34" charset="0"/>
            </a:rPr>
            <a:t>Other</a:t>
          </a:r>
        </a:p>
      </xdr:txBody>
    </xdr:sp>
    <xdr:clientData/>
  </xdr:twoCellAnchor>
  <mc:AlternateContent xmlns:mc="http://schemas.openxmlformats.org/markup-compatibility/2006">
    <mc:Choice xmlns:a14="http://schemas.microsoft.com/office/drawing/2010/main" Requires="a14">
      <xdr:twoCellAnchor editAs="oneCell">
        <xdr:from>
          <xdr:col>11</xdr:col>
          <xdr:colOff>0</xdr:colOff>
          <xdr:row>18</xdr:row>
          <xdr:rowOff>0</xdr:rowOff>
        </xdr:from>
        <xdr:to>
          <xdr:col>11</xdr:col>
          <xdr:colOff>304800</xdr:colOff>
          <xdr:row>19</xdr:row>
          <xdr:rowOff>0</xdr:rowOff>
        </xdr:to>
        <xdr:sp macro="" textlink="">
          <xdr:nvSpPr>
            <xdr:cNvPr id="20545" name="Check Box 65" hidden="1">
              <a:extLst>
                <a:ext uri="{63B3BB69-23CF-44E3-9099-C40C66FF867C}">
                  <a14:compatExt spid="_x0000_s20545"/>
                </a:ext>
                <a:ext uri="{FF2B5EF4-FFF2-40B4-BE49-F238E27FC236}">
                  <a16:creationId xmlns:a16="http://schemas.microsoft.com/office/drawing/2014/main" id="{00000000-0008-0000-0B00-00004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16</xdr:row>
          <xdr:rowOff>0</xdr:rowOff>
        </xdr:from>
        <xdr:to>
          <xdr:col>21</xdr:col>
          <xdr:colOff>76200</xdr:colOff>
          <xdr:row>17</xdr:row>
          <xdr:rowOff>0</xdr:rowOff>
        </xdr:to>
        <xdr:sp macro="" textlink="">
          <xdr:nvSpPr>
            <xdr:cNvPr id="20546" name="Check Box 66" hidden="1">
              <a:extLst>
                <a:ext uri="{63B3BB69-23CF-44E3-9099-C40C66FF867C}">
                  <a14:compatExt spid="_x0000_s20546"/>
                </a:ext>
                <a:ext uri="{FF2B5EF4-FFF2-40B4-BE49-F238E27FC236}">
                  <a16:creationId xmlns:a16="http://schemas.microsoft.com/office/drawing/2014/main" id="{00000000-0008-0000-0B00-00004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16</xdr:row>
          <xdr:rowOff>0</xdr:rowOff>
        </xdr:from>
        <xdr:to>
          <xdr:col>24</xdr:col>
          <xdr:colOff>266700</xdr:colOff>
          <xdr:row>17</xdr:row>
          <xdr:rowOff>0</xdr:rowOff>
        </xdr:to>
        <xdr:sp macro="" textlink="">
          <xdr:nvSpPr>
            <xdr:cNvPr id="20547" name="Check Box 67" hidden="1">
              <a:extLst>
                <a:ext uri="{63B3BB69-23CF-44E3-9099-C40C66FF867C}">
                  <a14:compatExt spid="_x0000_s20547"/>
                </a:ext>
                <a:ext uri="{FF2B5EF4-FFF2-40B4-BE49-F238E27FC236}">
                  <a16:creationId xmlns:a16="http://schemas.microsoft.com/office/drawing/2014/main" id="{00000000-0008-0000-0B00-00004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285750</xdr:colOff>
          <xdr:row>16</xdr:row>
          <xdr:rowOff>0</xdr:rowOff>
        </xdr:from>
        <xdr:to>
          <xdr:col>28</xdr:col>
          <xdr:colOff>19050</xdr:colOff>
          <xdr:row>17</xdr:row>
          <xdr:rowOff>0</xdr:rowOff>
        </xdr:to>
        <xdr:sp macro="" textlink="">
          <xdr:nvSpPr>
            <xdr:cNvPr id="20548" name="Check Box 68" hidden="1">
              <a:extLst>
                <a:ext uri="{63B3BB69-23CF-44E3-9099-C40C66FF867C}">
                  <a14:compatExt spid="_x0000_s20548"/>
                </a:ext>
                <a:ext uri="{FF2B5EF4-FFF2-40B4-BE49-F238E27FC236}">
                  <a16:creationId xmlns:a16="http://schemas.microsoft.com/office/drawing/2014/main" id="{00000000-0008-0000-0B00-00004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17</xdr:row>
          <xdr:rowOff>0</xdr:rowOff>
        </xdr:from>
        <xdr:to>
          <xdr:col>17</xdr:col>
          <xdr:colOff>76200</xdr:colOff>
          <xdr:row>18</xdr:row>
          <xdr:rowOff>0</xdr:rowOff>
        </xdr:to>
        <xdr:sp macro="" textlink="">
          <xdr:nvSpPr>
            <xdr:cNvPr id="20549" name="Check Box 69" hidden="1">
              <a:extLst>
                <a:ext uri="{63B3BB69-23CF-44E3-9099-C40C66FF867C}">
                  <a14:compatExt spid="_x0000_s20549"/>
                </a:ext>
                <a:ext uri="{FF2B5EF4-FFF2-40B4-BE49-F238E27FC236}">
                  <a16:creationId xmlns:a16="http://schemas.microsoft.com/office/drawing/2014/main" id="{00000000-0008-0000-0B00-00004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285750</xdr:colOff>
          <xdr:row>17</xdr:row>
          <xdr:rowOff>0</xdr:rowOff>
        </xdr:from>
        <xdr:to>
          <xdr:col>26</xdr:col>
          <xdr:colOff>285750</xdr:colOff>
          <xdr:row>18</xdr:row>
          <xdr:rowOff>0</xdr:rowOff>
        </xdr:to>
        <xdr:sp macro="" textlink="">
          <xdr:nvSpPr>
            <xdr:cNvPr id="20550" name="Check Box 70" hidden="1">
              <a:extLst>
                <a:ext uri="{63B3BB69-23CF-44E3-9099-C40C66FF867C}">
                  <a14:compatExt spid="_x0000_s20550"/>
                </a:ext>
                <a:ext uri="{FF2B5EF4-FFF2-40B4-BE49-F238E27FC236}">
                  <a16:creationId xmlns:a16="http://schemas.microsoft.com/office/drawing/2014/main" id="{00000000-0008-0000-0B00-00004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18</xdr:row>
          <xdr:rowOff>0</xdr:rowOff>
        </xdr:from>
        <xdr:to>
          <xdr:col>17</xdr:col>
          <xdr:colOff>76200</xdr:colOff>
          <xdr:row>19</xdr:row>
          <xdr:rowOff>0</xdr:rowOff>
        </xdr:to>
        <xdr:sp macro="" textlink="">
          <xdr:nvSpPr>
            <xdr:cNvPr id="20551" name="Check Box 71" hidden="1">
              <a:extLst>
                <a:ext uri="{63B3BB69-23CF-44E3-9099-C40C66FF867C}">
                  <a14:compatExt spid="_x0000_s20551"/>
                </a:ext>
                <a:ext uri="{FF2B5EF4-FFF2-40B4-BE49-F238E27FC236}">
                  <a16:creationId xmlns:a16="http://schemas.microsoft.com/office/drawing/2014/main" id="{00000000-0008-0000-0B00-00004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18</xdr:row>
          <xdr:rowOff>0</xdr:rowOff>
        </xdr:from>
        <xdr:to>
          <xdr:col>21</xdr:col>
          <xdr:colOff>19050</xdr:colOff>
          <xdr:row>19</xdr:row>
          <xdr:rowOff>0</xdr:rowOff>
        </xdr:to>
        <xdr:sp macro="" textlink="">
          <xdr:nvSpPr>
            <xdr:cNvPr id="20552" name="Check Box 72" hidden="1">
              <a:extLst>
                <a:ext uri="{63B3BB69-23CF-44E3-9099-C40C66FF867C}">
                  <a14:compatExt spid="_x0000_s20552"/>
                </a:ext>
                <a:ext uri="{FF2B5EF4-FFF2-40B4-BE49-F238E27FC236}">
                  <a16:creationId xmlns:a16="http://schemas.microsoft.com/office/drawing/2014/main" id="{00000000-0008-0000-0B00-00004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209550</xdr:colOff>
          <xdr:row>18</xdr:row>
          <xdr:rowOff>0</xdr:rowOff>
        </xdr:from>
        <xdr:to>
          <xdr:col>24</xdr:col>
          <xdr:colOff>19050</xdr:colOff>
          <xdr:row>19</xdr:row>
          <xdr:rowOff>0</xdr:rowOff>
        </xdr:to>
        <xdr:sp macro="" textlink="">
          <xdr:nvSpPr>
            <xdr:cNvPr id="20553" name="Check Box 73" hidden="1">
              <a:extLst>
                <a:ext uri="{63B3BB69-23CF-44E3-9099-C40C66FF867C}">
                  <a14:compatExt spid="_x0000_s20553"/>
                </a:ext>
                <a:ext uri="{FF2B5EF4-FFF2-40B4-BE49-F238E27FC236}">
                  <a16:creationId xmlns:a16="http://schemas.microsoft.com/office/drawing/2014/main" id="{00000000-0008-0000-0B00-00004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285750</xdr:colOff>
          <xdr:row>18</xdr:row>
          <xdr:rowOff>0</xdr:rowOff>
        </xdr:from>
        <xdr:to>
          <xdr:col>26</xdr:col>
          <xdr:colOff>285750</xdr:colOff>
          <xdr:row>19</xdr:row>
          <xdr:rowOff>0</xdr:rowOff>
        </xdr:to>
        <xdr:sp macro="" textlink="">
          <xdr:nvSpPr>
            <xdr:cNvPr id="20554" name="Check Box 74" hidden="1">
              <a:extLst>
                <a:ext uri="{63B3BB69-23CF-44E3-9099-C40C66FF867C}">
                  <a14:compatExt spid="_x0000_s20554"/>
                </a:ext>
                <a:ext uri="{FF2B5EF4-FFF2-40B4-BE49-F238E27FC236}">
                  <a16:creationId xmlns:a16="http://schemas.microsoft.com/office/drawing/2014/main" id="{00000000-0008-0000-0B00-00004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200025</xdr:colOff>
      <xdr:row>16</xdr:row>
      <xdr:rowOff>38100</xdr:rowOff>
    </xdr:from>
    <xdr:to>
      <xdr:col>23</xdr:col>
      <xdr:colOff>177075</xdr:colOff>
      <xdr:row>16</xdr:row>
      <xdr:rowOff>200100</xdr:rowOff>
    </xdr:to>
    <xdr:sp macro="" textlink="">
      <xdr:nvSpPr>
        <xdr:cNvPr id="112" name="TextBox 111">
          <a:extLst>
            <a:ext uri="{FF2B5EF4-FFF2-40B4-BE49-F238E27FC236}">
              <a16:creationId xmlns:a16="http://schemas.microsoft.com/office/drawing/2014/main" id="{00000000-0008-0000-0B00-000070000000}"/>
            </a:ext>
          </a:extLst>
        </xdr:cNvPr>
        <xdr:cNvSpPr txBox="1"/>
      </xdr:nvSpPr>
      <xdr:spPr>
        <a:xfrm>
          <a:off x="5219700" y="3352800"/>
          <a:ext cx="720000" cy="1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050">
              <a:latin typeface="Arial" panose="020B0604020202020204" pitchFamily="34" charset="0"/>
              <a:cs typeface="Arial" panose="020B0604020202020204" pitchFamily="34" charset="0"/>
            </a:rPr>
            <a:t>Full-time</a:t>
          </a:r>
        </a:p>
      </xdr:txBody>
    </xdr:sp>
    <xdr:clientData/>
  </xdr:twoCellAnchor>
  <xdr:twoCellAnchor>
    <xdr:from>
      <xdr:col>24</xdr:col>
      <xdr:colOff>133350</xdr:colOff>
      <xdr:row>16</xdr:row>
      <xdr:rowOff>28575</xdr:rowOff>
    </xdr:from>
    <xdr:to>
      <xdr:col>26</xdr:col>
      <xdr:colOff>260700</xdr:colOff>
      <xdr:row>17</xdr:row>
      <xdr:rowOff>75</xdr:rowOff>
    </xdr:to>
    <xdr:sp macro="" textlink="">
      <xdr:nvSpPr>
        <xdr:cNvPr id="113" name="TextBox 112">
          <a:extLst>
            <a:ext uri="{FF2B5EF4-FFF2-40B4-BE49-F238E27FC236}">
              <a16:creationId xmlns:a16="http://schemas.microsoft.com/office/drawing/2014/main" id="{00000000-0008-0000-0B00-000071000000}"/>
            </a:ext>
          </a:extLst>
        </xdr:cNvPr>
        <xdr:cNvSpPr txBox="1"/>
      </xdr:nvSpPr>
      <xdr:spPr>
        <a:xfrm>
          <a:off x="6143625" y="3343275"/>
          <a:ext cx="756000" cy="181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050">
              <a:latin typeface="Arial" panose="020B0604020202020204" pitchFamily="34" charset="0"/>
              <a:cs typeface="Arial" panose="020B0604020202020204" pitchFamily="34" charset="0"/>
            </a:rPr>
            <a:t>Part-time</a:t>
          </a:r>
        </a:p>
      </xdr:txBody>
    </xdr:sp>
    <xdr:clientData/>
  </xdr:twoCellAnchor>
  <xdr:twoCellAnchor>
    <xdr:from>
      <xdr:col>27</xdr:col>
      <xdr:colOff>142874</xdr:colOff>
      <xdr:row>16</xdr:row>
      <xdr:rowOff>38100</xdr:rowOff>
    </xdr:from>
    <xdr:to>
      <xdr:col>31</xdr:col>
      <xdr:colOff>88274</xdr:colOff>
      <xdr:row>16</xdr:row>
      <xdr:rowOff>200100</xdr:rowOff>
    </xdr:to>
    <xdr:sp macro="" textlink="">
      <xdr:nvSpPr>
        <xdr:cNvPr id="114" name="TextBox 113">
          <a:extLst>
            <a:ext uri="{FF2B5EF4-FFF2-40B4-BE49-F238E27FC236}">
              <a16:creationId xmlns:a16="http://schemas.microsoft.com/office/drawing/2014/main" id="{00000000-0008-0000-0B00-000072000000}"/>
            </a:ext>
          </a:extLst>
        </xdr:cNvPr>
        <xdr:cNvSpPr txBox="1"/>
      </xdr:nvSpPr>
      <xdr:spPr>
        <a:xfrm>
          <a:off x="7096124" y="3352800"/>
          <a:ext cx="936000" cy="1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050">
              <a:latin typeface="Arial" panose="020B0604020202020204" pitchFamily="34" charset="0"/>
              <a:cs typeface="Arial" panose="020B0604020202020204" pitchFamily="34" charset="0"/>
            </a:rPr>
            <a:t>Unemployed</a:t>
          </a:r>
        </a:p>
      </xdr:txBody>
    </xdr:sp>
    <xdr:clientData/>
  </xdr:twoCellAnchor>
  <xdr:twoCellAnchor>
    <xdr:from>
      <xdr:col>16</xdr:col>
      <xdr:colOff>200025</xdr:colOff>
      <xdr:row>17</xdr:row>
      <xdr:rowOff>38100</xdr:rowOff>
    </xdr:from>
    <xdr:to>
      <xdr:col>25</xdr:col>
      <xdr:colOff>244500</xdr:colOff>
      <xdr:row>17</xdr:row>
      <xdr:rowOff>200100</xdr:rowOff>
    </xdr:to>
    <xdr:sp macro="" textlink="">
      <xdr:nvSpPr>
        <xdr:cNvPr id="115" name="TextBox 114">
          <a:extLst>
            <a:ext uri="{FF2B5EF4-FFF2-40B4-BE49-F238E27FC236}">
              <a16:creationId xmlns:a16="http://schemas.microsoft.com/office/drawing/2014/main" id="{00000000-0008-0000-0B00-000073000000}"/>
            </a:ext>
          </a:extLst>
        </xdr:cNvPr>
        <xdr:cNvSpPr txBox="1"/>
      </xdr:nvSpPr>
      <xdr:spPr>
        <a:xfrm>
          <a:off x="4229100" y="3562350"/>
          <a:ext cx="2340000" cy="1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050">
              <a:latin typeface="Arial" panose="020B0604020202020204" pitchFamily="34" charset="0"/>
              <a:cs typeface="Arial" panose="020B0604020202020204" pitchFamily="34" charset="0"/>
            </a:rPr>
            <a:t>Not working due to illness / disability</a:t>
          </a:r>
        </a:p>
      </xdr:txBody>
    </xdr:sp>
    <xdr:clientData/>
  </xdr:twoCellAnchor>
  <xdr:twoCellAnchor>
    <xdr:from>
      <xdr:col>26</xdr:col>
      <xdr:colOff>152399</xdr:colOff>
      <xdr:row>17</xdr:row>
      <xdr:rowOff>38100</xdr:rowOff>
    </xdr:from>
    <xdr:to>
      <xdr:col>30</xdr:col>
      <xdr:colOff>139124</xdr:colOff>
      <xdr:row>17</xdr:row>
      <xdr:rowOff>200100</xdr:rowOff>
    </xdr:to>
    <xdr:sp macro="" textlink="">
      <xdr:nvSpPr>
        <xdr:cNvPr id="116" name="TextBox 115">
          <a:extLst>
            <a:ext uri="{FF2B5EF4-FFF2-40B4-BE49-F238E27FC236}">
              <a16:creationId xmlns:a16="http://schemas.microsoft.com/office/drawing/2014/main" id="{00000000-0008-0000-0B00-000074000000}"/>
            </a:ext>
          </a:extLst>
        </xdr:cNvPr>
        <xdr:cNvSpPr txBox="1"/>
      </xdr:nvSpPr>
      <xdr:spPr>
        <a:xfrm>
          <a:off x="6791324" y="3562350"/>
          <a:ext cx="1044000" cy="1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050">
              <a:latin typeface="Arial" panose="020B0604020202020204" pitchFamily="34" charset="0"/>
              <a:cs typeface="Arial" panose="020B0604020202020204" pitchFamily="34" charset="0"/>
            </a:rPr>
            <a:t>Self-employed</a:t>
          </a:r>
        </a:p>
      </xdr:txBody>
    </xdr:sp>
    <xdr:clientData/>
  </xdr:twoCellAnchor>
  <xdr:twoCellAnchor>
    <xdr:from>
      <xdr:col>16</xdr:col>
      <xdr:colOff>200025</xdr:colOff>
      <xdr:row>18</xdr:row>
      <xdr:rowOff>38100</xdr:rowOff>
    </xdr:from>
    <xdr:to>
      <xdr:col>19</xdr:col>
      <xdr:colOff>105075</xdr:colOff>
      <xdr:row>18</xdr:row>
      <xdr:rowOff>200100</xdr:rowOff>
    </xdr:to>
    <xdr:sp macro="" textlink="">
      <xdr:nvSpPr>
        <xdr:cNvPr id="117" name="TextBox 116">
          <a:extLst>
            <a:ext uri="{FF2B5EF4-FFF2-40B4-BE49-F238E27FC236}">
              <a16:creationId xmlns:a16="http://schemas.microsoft.com/office/drawing/2014/main" id="{00000000-0008-0000-0B00-000075000000}"/>
            </a:ext>
          </a:extLst>
        </xdr:cNvPr>
        <xdr:cNvSpPr txBox="1"/>
      </xdr:nvSpPr>
      <xdr:spPr>
        <a:xfrm>
          <a:off x="4229100" y="3771900"/>
          <a:ext cx="648000" cy="1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050">
              <a:latin typeface="Arial" panose="020B0604020202020204" pitchFamily="34" charset="0"/>
              <a:cs typeface="Arial" panose="020B0604020202020204" pitchFamily="34" charset="0"/>
            </a:rPr>
            <a:t>Retired</a:t>
          </a:r>
        </a:p>
      </xdr:txBody>
    </xdr:sp>
    <xdr:clientData/>
  </xdr:twoCellAnchor>
  <xdr:twoCellAnchor>
    <xdr:from>
      <xdr:col>20</xdr:col>
      <xdr:colOff>149672</xdr:colOff>
      <xdr:row>18</xdr:row>
      <xdr:rowOff>39462</xdr:rowOff>
    </xdr:from>
    <xdr:to>
      <xdr:col>22</xdr:col>
      <xdr:colOff>199815</xdr:colOff>
      <xdr:row>18</xdr:row>
      <xdr:rowOff>201462</xdr:rowOff>
    </xdr:to>
    <xdr:sp macro="" textlink="">
      <xdr:nvSpPr>
        <xdr:cNvPr id="118" name="TextBox 117">
          <a:extLst>
            <a:ext uri="{FF2B5EF4-FFF2-40B4-BE49-F238E27FC236}">
              <a16:creationId xmlns:a16="http://schemas.microsoft.com/office/drawing/2014/main" id="{00000000-0008-0000-0B00-000076000000}"/>
            </a:ext>
          </a:extLst>
        </xdr:cNvPr>
        <xdr:cNvSpPr txBox="1"/>
      </xdr:nvSpPr>
      <xdr:spPr>
        <a:xfrm>
          <a:off x="5169347" y="3773262"/>
          <a:ext cx="545443" cy="1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050">
              <a:latin typeface="Arial" panose="020B0604020202020204" pitchFamily="34" charset="0"/>
              <a:cs typeface="Arial" panose="020B0604020202020204" pitchFamily="34" charset="0"/>
            </a:rPr>
            <a:t>Carer</a:t>
          </a:r>
        </a:p>
      </xdr:txBody>
    </xdr:sp>
    <xdr:clientData/>
  </xdr:twoCellAnchor>
  <xdr:twoCellAnchor>
    <xdr:from>
      <xdr:col>23</xdr:col>
      <xdr:colOff>136069</xdr:colOff>
      <xdr:row>18</xdr:row>
      <xdr:rowOff>42183</xdr:rowOff>
    </xdr:from>
    <xdr:to>
      <xdr:col>25</xdr:col>
      <xdr:colOff>226176</xdr:colOff>
      <xdr:row>18</xdr:row>
      <xdr:rowOff>204183</xdr:rowOff>
    </xdr:to>
    <xdr:sp macro="" textlink="">
      <xdr:nvSpPr>
        <xdr:cNvPr id="119" name="TextBox 118">
          <a:extLst>
            <a:ext uri="{FF2B5EF4-FFF2-40B4-BE49-F238E27FC236}">
              <a16:creationId xmlns:a16="http://schemas.microsoft.com/office/drawing/2014/main" id="{00000000-0008-0000-0B00-000077000000}"/>
            </a:ext>
          </a:extLst>
        </xdr:cNvPr>
        <xdr:cNvSpPr txBox="1"/>
      </xdr:nvSpPr>
      <xdr:spPr>
        <a:xfrm>
          <a:off x="5898694" y="3775983"/>
          <a:ext cx="652082" cy="1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050">
              <a:latin typeface="Arial" panose="020B0604020202020204" pitchFamily="34" charset="0"/>
              <a:cs typeface="Arial" panose="020B0604020202020204" pitchFamily="34" charset="0"/>
            </a:rPr>
            <a:t>Student</a:t>
          </a:r>
        </a:p>
      </xdr:txBody>
    </xdr:sp>
    <xdr:clientData/>
  </xdr:twoCellAnchor>
  <xdr:twoCellAnchor>
    <xdr:from>
      <xdr:col>26</xdr:col>
      <xdr:colOff>156480</xdr:colOff>
      <xdr:row>18</xdr:row>
      <xdr:rowOff>42183</xdr:rowOff>
    </xdr:from>
    <xdr:to>
      <xdr:col>29</xdr:col>
      <xdr:colOff>1659</xdr:colOff>
      <xdr:row>18</xdr:row>
      <xdr:rowOff>204183</xdr:rowOff>
    </xdr:to>
    <xdr:sp macro="" textlink="">
      <xdr:nvSpPr>
        <xdr:cNvPr id="120" name="TextBox 119">
          <a:extLst>
            <a:ext uri="{FF2B5EF4-FFF2-40B4-BE49-F238E27FC236}">
              <a16:creationId xmlns:a16="http://schemas.microsoft.com/office/drawing/2014/main" id="{00000000-0008-0000-0B00-000078000000}"/>
            </a:ext>
          </a:extLst>
        </xdr:cNvPr>
        <xdr:cNvSpPr txBox="1"/>
      </xdr:nvSpPr>
      <xdr:spPr>
        <a:xfrm>
          <a:off x="6795405" y="3775983"/>
          <a:ext cx="654804" cy="1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050">
              <a:latin typeface="Arial" panose="020B0604020202020204" pitchFamily="34" charset="0"/>
              <a:cs typeface="Arial" panose="020B0604020202020204" pitchFamily="34" charset="0"/>
            </a:rPr>
            <a:t>Other</a:t>
          </a:r>
        </a:p>
      </xdr:txBody>
    </xdr:sp>
    <xdr:clientData/>
  </xdr:twoCellAnchor>
  <mc:AlternateContent xmlns:mc="http://schemas.openxmlformats.org/markup-compatibility/2006">
    <mc:Choice xmlns:a14="http://schemas.microsoft.com/office/drawing/2010/main" Requires="a14">
      <xdr:twoCellAnchor editAs="oneCell">
        <xdr:from>
          <xdr:col>22</xdr:col>
          <xdr:colOff>57150</xdr:colOff>
          <xdr:row>19</xdr:row>
          <xdr:rowOff>0</xdr:rowOff>
        </xdr:from>
        <xdr:to>
          <xdr:col>23</xdr:col>
          <xdr:colOff>104775</xdr:colOff>
          <xdr:row>20</xdr:row>
          <xdr:rowOff>0</xdr:rowOff>
        </xdr:to>
        <xdr:sp macro="" textlink="">
          <xdr:nvSpPr>
            <xdr:cNvPr id="20555" name="Check Box 75" hidden="1">
              <a:extLst>
                <a:ext uri="{63B3BB69-23CF-44E3-9099-C40C66FF867C}">
                  <a14:compatExt spid="_x0000_s20555"/>
                </a:ext>
                <a:ext uri="{FF2B5EF4-FFF2-40B4-BE49-F238E27FC236}">
                  <a16:creationId xmlns:a16="http://schemas.microsoft.com/office/drawing/2014/main" id="{00000000-0008-0000-0B00-00004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19</xdr:row>
          <xdr:rowOff>0</xdr:rowOff>
        </xdr:from>
        <xdr:to>
          <xdr:col>26</xdr:col>
          <xdr:colOff>95250</xdr:colOff>
          <xdr:row>20</xdr:row>
          <xdr:rowOff>0</xdr:rowOff>
        </xdr:to>
        <xdr:sp macro="" textlink="">
          <xdr:nvSpPr>
            <xdr:cNvPr id="20556" name="Check Box 76" hidden="1">
              <a:extLst>
                <a:ext uri="{63B3BB69-23CF-44E3-9099-C40C66FF867C}">
                  <a14:compatExt spid="_x0000_s20556"/>
                </a:ext>
                <a:ext uri="{FF2B5EF4-FFF2-40B4-BE49-F238E27FC236}">
                  <a16:creationId xmlns:a16="http://schemas.microsoft.com/office/drawing/2014/main" id="{00000000-0008-0000-0B00-00004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19</xdr:row>
          <xdr:rowOff>0</xdr:rowOff>
        </xdr:from>
        <xdr:to>
          <xdr:col>29</xdr:col>
          <xdr:colOff>76200</xdr:colOff>
          <xdr:row>20</xdr:row>
          <xdr:rowOff>19050</xdr:rowOff>
        </xdr:to>
        <xdr:sp macro="" textlink="">
          <xdr:nvSpPr>
            <xdr:cNvPr id="20557" name="Check Box 77" hidden="1">
              <a:extLst>
                <a:ext uri="{63B3BB69-23CF-44E3-9099-C40C66FF867C}">
                  <a14:compatExt spid="_x0000_s20557"/>
                </a:ext>
                <a:ext uri="{FF2B5EF4-FFF2-40B4-BE49-F238E27FC236}">
                  <a16:creationId xmlns:a16="http://schemas.microsoft.com/office/drawing/2014/main" id="{00000000-0008-0000-0B00-00004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19</xdr:row>
          <xdr:rowOff>180975</xdr:rowOff>
        </xdr:from>
        <xdr:to>
          <xdr:col>17</xdr:col>
          <xdr:colOff>66675</xdr:colOff>
          <xdr:row>21</xdr:row>
          <xdr:rowOff>0</xdr:rowOff>
        </xdr:to>
        <xdr:sp macro="" textlink="">
          <xdr:nvSpPr>
            <xdr:cNvPr id="20558" name="Check Box 78" hidden="1">
              <a:extLst>
                <a:ext uri="{63B3BB69-23CF-44E3-9099-C40C66FF867C}">
                  <a14:compatExt spid="_x0000_s20558"/>
                </a:ext>
                <a:ext uri="{FF2B5EF4-FFF2-40B4-BE49-F238E27FC236}">
                  <a16:creationId xmlns:a16="http://schemas.microsoft.com/office/drawing/2014/main" id="{00000000-0008-0000-0B00-00004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285750</xdr:colOff>
          <xdr:row>19</xdr:row>
          <xdr:rowOff>180975</xdr:rowOff>
        </xdr:from>
        <xdr:to>
          <xdr:col>26</xdr:col>
          <xdr:colOff>285750</xdr:colOff>
          <xdr:row>21</xdr:row>
          <xdr:rowOff>0</xdr:rowOff>
        </xdr:to>
        <xdr:sp macro="" textlink="">
          <xdr:nvSpPr>
            <xdr:cNvPr id="20559" name="Check Box 79" hidden="1">
              <a:extLst>
                <a:ext uri="{63B3BB69-23CF-44E3-9099-C40C66FF867C}">
                  <a14:compatExt spid="_x0000_s20559"/>
                </a:ext>
                <a:ext uri="{FF2B5EF4-FFF2-40B4-BE49-F238E27FC236}">
                  <a16:creationId xmlns:a16="http://schemas.microsoft.com/office/drawing/2014/main" id="{00000000-0008-0000-0B00-00004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20</xdr:row>
          <xdr:rowOff>171450</xdr:rowOff>
        </xdr:from>
        <xdr:to>
          <xdr:col>17</xdr:col>
          <xdr:colOff>66675</xdr:colOff>
          <xdr:row>22</xdr:row>
          <xdr:rowOff>0</xdr:rowOff>
        </xdr:to>
        <xdr:sp macro="" textlink="">
          <xdr:nvSpPr>
            <xdr:cNvPr id="20560" name="Check Box 80" hidden="1">
              <a:extLst>
                <a:ext uri="{63B3BB69-23CF-44E3-9099-C40C66FF867C}">
                  <a14:compatExt spid="_x0000_s20560"/>
                </a:ext>
                <a:ext uri="{FF2B5EF4-FFF2-40B4-BE49-F238E27FC236}">
                  <a16:creationId xmlns:a16="http://schemas.microsoft.com/office/drawing/2014/main" id="{00000000-0008-0000-0B00-00005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20</xdr:row>
          <xdr:rowOff>171450</xdr:rowOff>
        </xdr:from>
        <xdr:to>
          <xdr:col>21</xdr:col>
          <xdr:colOff>19050</xdr:colOff>
          <xdr:row>22</xdr:row>
          <xdr:rowOff>0</xdr:rowOff>
        </xdr:to>
        <xdr:sp macro="" textlink="">
          <xdr:nvSpPr>
            <xdr:cNvPr id="20561" name="Check Box 81" hidden="1">
              <a:extLst>
                <a:ext uri="{63B3BB69-23CF-44E3-9099-C40C66FF867C}">
                  <a14:compatExt spid="_x0000_s20561"/>
                </a:ext>
                <a:ext uri="{FF2B5EF4-FFF2-40B4-BE49-F238E27FC236}">
                  <a16:creationId xmlns:a16="http://schemas.microsoft.com/office/drawing/2014/main" id="{00000000-0008-0000-0B00-00005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209550</xdr:colOff>
          <xdr:row>20</xdr:row>
          <xdr:rowOff>171450</xdr:rowOff>
        </xdr:from>
        <xdr:to>
          <xdr:col>24</xdr:col>
          <xdr:colOff>19050</xdr:colOff>
          <xdr:row>22</xdr:row>
          <xdr:rowOff>0</xdr:rowOff>
        </xdr:to>
        <xdr:sp macro="" textlink="">
          <xdr:nvSpPr>
            <xdr:cNvPr id="20562" name="Check Box 82" hidden="1">
              <a:extLst>
                <a:ext uri="{63B3BB69-23CF-44E3-9099-C40C66FF867C}">
                  <a14:compatExt spid="_x0000_s20562"/>
                </a:ext>
                <a:ext uri="{FF2B5EF4-FFF2-40B4-BE49-F238E27FC236}">
                  <a16:creationId xmlns:a16="http://schemas.microsoft.com/office/drawing/2014/main" id="{00000000-0008-0000-0B00-00005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285750</xdr:colOff>
          <xdr:row>20</xdr:row>
          <xdr:rowOff>171450</xdr:rowOff>
        </xdr:from>
        <xdr:to>
          <xdr:col>26</xdr:col>
          <xdr:colOff>285750</xdr:colOff>
          <xdr:row>22</xdr:row>
          <xdr:rowOff>0</xdr:rowOff>
        </xdr:to>
        <xdr:sp macro="" textlink="">
          <xdr:nvSpPr>
            <xdr:cNvPr id="20563" name="Check Box 83" hidden="1">
              <a:extLst>
                <a:ext uri="{63B3BB69-23CF-44E3-9099-C40C66FF867C}">
                  <a14:compatExt spid="_x0000_s20563"/>
                </a:ext>
                <a:ext uri="{FF2B5EF4-FFF2-40B4-BE49-F238E27FC236}">
                  <a16:creationId xmlns:a16="http://schemas.microsoft.com/office/drawing/2014/main" id="{00000000-0008-0000-0B00-00005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228600</xdr:colOff>
      <xdr:row>19</xdr:row>
      <xdr:rowOff>47625</xdr:rowOff>
    </xdr:from>
    <xdr:to>
      <xdr:col>25</xdr:col>
      <xdr:colOff>138975</xdr:colOff>
      <xdr:row>20</xdr:row>
      <xdr:rowOff>75</xdr:rowOff>
    </xdr:to>
    <xdr:sp macro="" textlink="">
      <xdr:nvSpPr>
        <xdr:cNvPr id="130" name="TextBox 129">
          <a:extLst>
            <a:ext uri="{FF2B5EF4-FFF2-40B4-BE49-F238E27FC236}">
              <a16:creationId xmlns:a16="http://schemas.microsoft.com/office/drawing/2014/main" id="{00000000-0008-0000-0B00-000082000000}"/>
            </a:ext>
          </a:extLst>
        </xdr:cNvPr>
        <xdr:cNvSpPr txBox="1"/>
      </xdr:nvSpPr>
      <xdr:spPr>
        <a:xfrm>
          <a:off x="5743575" y="3990975"/>
          <a:ext cx="720000" cy="1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050">
              <a:latin typeface="Arial" panose="020B0604020202020204" pitchFamily="34" charset="0"/>
              <a:cs typeface="Arial" panose="020B0604020202020204" pitchFamily="34" charset="0"/>
            </a:rPr>
            <a:t>Full-time</a:t>
          </a:r>
        </a:p>
      </xdr:txBody>
    </xdr:sp>
    <xdr:clientData/>
  </xdr:twoCellAnchor>
  <xdr:twoCellAnchor>
    <xdr:from>
      <xdr:col>25</xdr:col>
      <xdr:colOff>228600</xdr:colOff>
      <xdr:row>19</xdr:row>
      <xdr:rowOff>28575</xdr:rowOff>
    </xdr:from>
    <xdr:to>
      <xdr:col>28</xdr:col>
      <xdr:colOff>108300</xdr:colOff>
      <xdr:row>19</xdr:row>
      <xdr:rowOff>190575</xdr:rowOff>
    </xdr:to>
    <xdr:sp macro="" textlink="">
      <xdr:nvSpPr>
        <xdr:cNvPr id="131" name="TextBox 130">
          <a:extLst>
            <a:ext uri="{FF2B5EF4-FFF2-40B4-BE49-F238E27FC236}">
              <a16:creationId xmlns:a16="http://schemas.microsoft.com/office/drawing/2014/main" id="{00000000-0008-0000-0B00-000083000000}"/>
            </a:ext>
          </a:extLst>
        </xdr:cNvPr>
        <xdr:cNvSpPr txBox="1"/>
      </xdr:nvSpPr>
      <xdr:spPr>
        <a:xfrm>
          <a:off x="6553200" y="3971925"/>
          <a:ext cx="756000" cy="1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050">
              <a:latin typeface="Arial" panose="020B0604020202020204" pitchFamily="34" charset="0"/>
              <a:cs typeface="Arial" panose="020B0604020202020204" pitchFamily="34" charset="0"/>
            </a:rPr>
            <a:t>Part-time</a:t>
          </a:r>
        </a:p>
      </xdr:txBody>
    </xdr:sp>
    <xdr:clientData/>
  </xdr:twoCellAnchor>
  <xdr:twoCellAnchor>
    <xdr:from>
      <xdr:col>28</xdr:col>
      <xdr:colOff>149849</xdr:colOff>
      <xdr:row>19</xdr:row>
      <xdr:rowOff>38100</xdr:rowOff>
    </xdr:from>
    <xdr:to>
      <xdr:col>32</xdr:col>
      <xdr:colOff>95249</xdr:colOff>
      <xdr:row>19</xdr:row>
      <xdr:rowOff>200100</xdr:rowOff>
    </xdr:to>
    <xdr:sp macro="" textlink="">
      <xdr:nvSpPr>
        <xdr:cNvPr id="132" name="TextBox 131">
          <a:extLst>
            <a:ext uri="{FF2B5EF4-FFF2-40B4-BE49-F238E27FC236}">
              <a16:creationId xmlns:a16="http://schemas.microsoft.com/office/drawing/2014/main" id="{00000000-0008-0000-0B00-000084000000}"/>
            </a:ext>
          </a:extLst>
        </xdr:cNvPr>
        <xdr:cNvSpPr txBox="1"/>
      </xdr:nvSpPr>
      <xdr:spPr>
        <a:xfrm>
          <a:off x="7350749" y="3981450"/>
          <a:ext cx="936000" cy="1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050">
              <a:latin typeface="Arial" panose="020B0604020202020204" pitchFamily="34" charset="0"/>
              <a:cs typeface="Arial" panose="020B0604020202020204" pitchFamily="34" charset="0"/>
            </a:rPr>
            <a:t>Unemployed</a:t>
          </a:r>
        </a:p>
      </xdr:txBody>
    </xdr:sp>
    <xdr:clientData/>
  </xdr:twoCellAnchor>
  <xdr:twoCellAnchor>
    <xdr:from>
      <xdr:col>16</xdr:col>
      <xdr:colOff>190500</xdr:colOff>
      <xdr:row>20</xdr:row>
      <xdr:rowOff>28575</xdr:rowOff>
    </xdr:from>
    <xdr:to>
      <xdr:col>25</xdr:col>
      <xdr:colOff>234975</xdr:colOff>
      <xdr:row>21</xdr:row>
      <xdr:rowOff>75</xdr:rowOff>
    </xdr:to>
    <xdr:sp macro="" textlink="">
      <xdr:nvSpPr>
        <xdr:cNvPr id="133" name="TextBox 132">
          <a:extLst>
            <a:ext uri="{FF2B5EF4-FFF2-40B4-BE49-F238E27FC236}">
              <a16:creationId xmlns:a16="http://schemas.microsoft.com/office/drawing/2014/main" id="{00000000-0008-0000-0B00-000085000000}"/>
            </a:ext>
          </a:extLst>
        </xdr:cNvPr>
        <xdr:cNvSpPr txBox="1"/>
      </xdr:nvSpPr>
      <xdr:spPr>
        <a:xfrm>
          <a:off x="4219575" y="4181475"/>
          <a:ext cx="2340000" cy="1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050">
              <a:latin typeface="Arial" panose="020B0604020202020204" pitchFamily="34" charset="0"/>
              <a:cs typeface="Arial" panose="020B0604020202020204" pitchFamily="34" charset="0"/>
            </a:rPr>
            <a:t>Not working due to illness / disability</a:t>
          </a:r>
        </a:p>
      </xdr:txBody>
    </xdr:sp>
    <xdr:clientData/>
  </xdr:twoCellAnchor>
  <xdr:twoCellAnchor>
    <xdr:from>
      <xdr:col>26</xdr:col>
      <xdr:colOff>152399</xdr:colOff>
      <xdr:row>20</xdr:row>
      <xdr:rowOff>28575</xdr:rowOff>
    </xdr:from>
    <xdr:to>
      <xdr:col>30</xdr:col>
      <xdr:colOff>139124</xdr:colOff>
      <xdr:row>21</xdr:row>
      <xdr:rowOff>75</xdr:rowOff>
    </xdr:to>
    <xdr:sp macro="" textlink="">
      <xdr:nvSpPr>
        <xdr:cNvPr id="134" name="TextBox 133">
          <a:extLst>
            <a:ext uri="{FF2B5EF4-FFF2-40B4-BE49-F238E27FC236}">
              <a16:creationId xmlns:a16="http://schemas.microsoft.com/office/drawing/2014/main" id="{00000000-0008-0000-0B00-000086000000}"/>
            </a:ext>
          </a:extLst>
        </xdr:cNvPr>
        <xdr:cNvSpPr txBox="1"/>
      </xdr:nvSpPr>
      <xdr:spPr>
        <a:xfrm>
          <a:off x="6791324" y="4181475"/>
          <a:ext cx="1044000" cy="1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050">
              <a:latin typeface="Arial" panose="020B0604020202020204" pitchFamily="34" charset="0"/>
              <a:cs typeface="Arial" panose="020B0604020202020204" pitchFamily="34" charset="0"/>
            </a:rPr>
            <a:t>Self-employed</a:t>
          </a:r>
        </a:p>
      </xdr:txBody>
    </xdr:sp>
    <xdr:clientData/>
  </xdr:twoCellAnchor>
  <xdr:twoCellAnchor>
    <xdr:from>
      <xdr:col>16</xdr:col>
      <xdr:colOff>190500</xdr:colOff>
      <xdr:row>21</xdr:row>
      <xdr:rowOff>19050</xdr:rowOff>
    </xdr:from>
    <xdr:to>
      <xdr:col>19</xdr:col>
      <xdr:colOff>95550</xdr:colOff>
      <xdr:row>21</xdr:row>
      <xdr:rowOff>181050</xdr:rowOff>
    </xdr:to>
    <xdr:sp macro="" textlink="">
      <xdr:nvSpPr>
        <xdr:cNvPr id="135" name="TextBox 134">
          <a:extLst>
            <a:ext uri="{FF2B5EF4-FFF2-40B4-BE49-F238E27FC236}">
              <a16:creationId xmlns:a16="http://schemas.microsoft.com/office/drawing/2014/main" id="{00000000-0008-0000-0B00-000087000000}"/>
            </a:ext>
          </a:extLst>
        </xdr:cNvPr>
        <xdr:cNvSpPr txBox="1"/>
      </xdr:nvSpPr>
      <xdr:spPr>
        <a:xfrm>
          <a:off x="4219575" y="4438650"/>
          <a:ext cx="648000" cy="1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050">
              <a:latin typeface="Arial" panose="020B0604020202020204" pitchFamily="34" charset="0"/>
              <a:cs typeface="Arial" panose="020B0604020202020204" pitchFamily="34" charset="0"/>
            </a:rPr>
            <a:t>Retired</a:t>
          </a:r>
        </a:p>
      </xdr:txBody>
    </xdr:sp>
    <xdr:clientData/>
  </xdr:twoCellAnchor>
  <xdr:twoCellAnchor>
    <xdr:from>
      <xdr:col>20</xdr:col>
      <xdr:colOff>133350</xdr:colOff>
      <xdr:row>21</xdr:row>
      <xdr:rowOff>19050</xdr:rowOff>
    </xdr:from>
    <xdr:to>
      <xdr:col>22</xdr:col>
      <xdr:colOff>183493</xdr:colOff>
      <xdr:row>21</xdr:row>
      <xdr:rowOff>181050</xdr:rowOff>
    </xdr:to>
    <xdr:sp macro="" textlink="">
      <xdr:nvSpPr>
        <xdr:cNvPr id="136" name="TextBox 135">
          <a:extLst>
            <a:ext uri="{FF2B5EF4-FFF2-40B4-BE49-F238E27FC236}">
              <a16:creationId xmlns:a16="http://schemas.microsoft.com/office/drawing/2014/main" id="{00000000-0008-0000-0B00-000088000000}"/>
            </a:ext>
          </a:extLst>
        </xdr:cNvPr>
        <xdr:cNvSpPr txBox="1"/>
      </xdr:nvSpPr>
      <xdr:spPr>
        <a:xfrm>
          <a:off x="5153025" y="4438650"/>
          <a:ext cx="545443" cy="1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050">
              <a:latin typeface="Arial" panose="020B0604020202020204" pitchFamily="34" charset="0"/>
              <a:cs typeface="Arial" panose="020B0604020202020204" pitchFamily="34" charset="0"/>
            </a:rPr>
            <a:t>Carer</a:t>
          </a:r>
        </a:p>
      </xdr:txBody>
    </xdr:sp>
    <xdr:clientData/>
  </xdr:twoCellAnchor>
  <xdr:twoCellAnchor>
    <xdr:from>
      <xdr:col>23</xdr:col>
      <xdr:colOff>142875</xdr:colOff>
      <xdr:row>21</xdr:row>
      <xdr:rowOff>19050</xdr:rowOff>
    </xdr:from>
    <xdr:to>
      <xdr:col>25</xdr:col>
      <xdr:colOff>232982</xdr:colOff>
      <xdr:row>21</xdr:row>
      <xdr:rowOff>181050</xdr:rowOff>
    </xdr:to>
    <xdr:sp macro="" textlink="">
      <xdr:nvSpPr>
        <xdr:cNvPr id="137" name="TextBox 136">
          <a:extLst>
            <a:ext uri="{FF2B5EF4-FFF2-40B4-BE49-F238E27FC236}">
              <a16:creationId xmlns:a16="http://schemas.microsoft.com/office/drawing/2014/main" id="{00000000-0008-0000-0B00-000089000000}"/>
            </a:ext>
          </a:extLst>
        </xdr:cNvPr>
        <xdr:cNvSpPr txBox="1"/>
      </xdr:nvSpPr>
      <xdr:spPr>
        <a:xfrm>
          <a:off x="5905500" y="4438650"/>
          <a:ext cx="652082" cy="1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050">
              <a:latin typeface="Arial" panose="020B0604020202020204" pitchFamily="34" charset="0"/>
              <a:cs typeface="Arial" panose="020B0604020202020204" pitchFamily="34" charset="0"/>
            </a:rPr>
            <a:t>Student</a:t>
          </a:r>
        </a:p>
      </xdr:txBody>
    </xdr:sp>
    <xdr:clientData/>
  </xdr:twoCellAnchor>
  <xdr:twoCellAnchor>
    <xdr:from>
      <xdr:col>26</xdr:col>
      <xdr:colOff>152400</xdr:colOff>
      <xdr:row>21</xdr:row>
      <xdr:rowOff>19050</xdr:rowOff>
    </xdr:from>
    <xdr:to>
      <xdr:col>28</xdr:col>
      <xdr:colOff>242507</xdr:colOff>
      <xdr:row>21</xdr:row>
      <xdr:rowOff>181050</xdr:rowOff>
    </xdr:to>
    <xdr:sp macro="" textlink="">
      <xdr:nvSpPr>
        <xdr:cNvPr id="138" name="TextBox 137">
          <a:extLst>
            <a:ext uri="{FF2B5EF4-FFF2-40B4-BE49-F238E27FC236}">
              <a16:creationId xmlns:a16="http://schemas.microsoft.com/office/drawing/2014/main" id="{00000000-0008-0000-0B00-00008A000000}"/>
            </a:ext>
          </a:extLst>
        </xdr:cNvPr>
        <xdr:cNvSpPr txBox="1"/>
      </xdr:nvSpPr>
      <xdr:spPr>
        <a:xfrm>
          <a:off x="6791325" y="4438650"/>
          <a:ext cx="652082" cy="1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050">
              <a:latin typeface="Arial" panose="020B0604020202020204" pitchFamily="34" charset="0"/>
              <a:cs typeface="Arial" panose="020B0604020202020204" pitchFamily="34" charset="0"/>
            </a:rPr>
            <a:t>Student</a:t>
          </a:r>
        </a:p>
      </xdr:txBody>
    </xdr:sp>
    <xdr:clientData/>
  </xdr:twoCellAnchor>
  <mc:AlternateContent xmlns:mc="http://schemas.openxmlformats.org/markup-compatibility/2006">
    <mc:Choice xmlns:a14="http://schemas.microsoft.com/office/drawing/2010/main" Requires="a14">
      <xdr:twoCellAnchor editAs="oneCell">
        <xdr:from>
          <xdr:col>25</xdr:col>
          <xdr:colOff>19050</xdr:colOff>
          <xdr:row>4</xdr:row>
          <xdr:rowOff>0</xdr:rowOff>
        </xdr:from>
        <xdr:to>
          <xdr:col>26</xdr:col>
          <xdr:colOff>19050</xdr:colOff>
          <xdr:row>5</xdr:row>
          <xdr:rowOff>0</xdr:rowOff>
        </xdr:to>
        <xdr:sp macro="" textlink="">
          <xdr:nvSpPr>
            <xdr:cNvPr id="20564" name="Check Box 84" hidden="1">
              <a:extLst>
                <a:ext uri="{63B3BB69-23CF-44E3-9099-C40C66FF867C}">
                  <a14:compatExt spid="_x0000_s20564"/>
                </a:ext>
                <a:ext uri="{FF2B5EF4-FFF2-40B4-BE49-F238E27FC236}">
                  <a16:creationId xmlns:a16="http://schemas.microsoft.com/office/drawing/2014/main" id="{00000000-0008-0000-0B00-00005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xdr:row>
          <xdr:rowOff>171450</xdr:rowOff>
        </xdr:from>
        <xdr:to>
          <xdr:col>29</xdr:col>
          <xdr:colOff>76200</xdr:colOff>
          <xdr:row>5</xdr:row>
          <xdr:rowOff>0</xdr:rowOff>
        </xdr:to>
        <xdr:sp macro="" textlink="">
          <xdr:nvSpPr>
            <xdr:cNvPr id="20565" name="Check Box 85" hidden="1">
              <a:extLst>
                <a:ext uri="{63B3BB69-23CF-44E3-9099-C40C66FF867C}">
                  <a14:compatExt spid="_x0000_s20565"/>
                </a:ext>
                <a:ext uri="{FF2B5EF4-FFF2-40B4-BE49-F238E27FC236}">
                  <a16:creationId xmlns:a16="http://schemas.microsoft.com/office/drawing/2014/main" id="{00000000-0008-0000-0B00-00005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27</xdr:col>
      <xdr:colOff>66676</xdr:colOff>
      <xdr:row>0</xdr:row>
      <xdr:rowOff>0</xdr:rowOff>
    </xdr:from>
    <xdr:to>
      <xdr:col>32</xdr:col>
      <xdr:colOff>34808</xdr:colOff>
      <xdr:row>3</xdr:row>
      <xdr:rowOff>146400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7019926" y="0"/>
          <a:ext cx="1206382" cy="756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18" Type="http://schemas.openxmlformats.org/officeDocument/2006/relationships/ctrlProp" Target="../ctrlProps/ctrlProp61.xml"/><Relationship Id="rId26" Type="http://schemas.openxmlformats.org/officeDocument/2006/relationships/ctrlProp" Target="../ctrlProps/ctrlProp69.xml"/><Relationship Id="rId3" Type="http://schemas.openxmlformats.org/officeDocument/2006/relationships/vmlDrawing" Target="../drawings/vmlDrawing2.vml"/><Relationship Id="rId21" Type="http://schemas.openxmlformats.org/officeDocument/2006/relationships/ctrlProp" Target="../ctrlProps/ctrlProp64.xml"/><Relationship Id="rId7" Type="http://schemas.openxmlformats.org/officeDocument/2006/relationships/ctrlProp" Target="../ctrlProps/ctrlProp50.xml"/><Relationship Id="rId12" Type="http://schemas.openxmlformats.org/officeDocument/2006/relationships/ctrlProp" Target="../ctrlProps/ctrlProp55.xml"/><Relationship Id="rId17" Type="http://schemas.openxmlformats.org/officeDocument/2006/relationships/ctrlProp" Target="../ctrlProps/ctrlProp60.xml"/><Relationship Id="rId25" Type="http://schemas.openxmlformats.org/officeDocument/2006/relationships/ctrlProp" Target="../ctrlProps/ctrlProp68.xml"/><Relationship Id="rId2" Type="http://schemas.openxmlformats.org/officeDocument/2006/relationships/drawing" Target="../drawings/drawing3.xml"/><Relationship Id="rId16" Type="http://schemas.openxmlformats.org/officeDocument/2006/relationships/ctrlProp" Target="../ctrlProps/ctrlProp59.xml"/><Relationship Id="rId20" Type="http://schemas.openxmlformats.org/officeDocument/2006/relationships/ctrlProp" Target="../ctrlProps/ctrlProp63.xml"/><Relationship Id="rId1" Type="http://schemas.openxmlformats.org/officeDocument/2006/relationships/printerSettings" Target="../printerSettings/printerSettings3.bin"/><Relationship Id="rId6" Type="http://schemas.openxmlformats.org/officeDocument/2006/relationships/ctrlProp" Target="../ctrlProps/ctrlProp49.xml"/><Relationship Id="rId11" Type="http://schemas.openxmlformats.org/officeDocument/2006/relationships/ctrlProp" Target="../ctrlProps/ctrlProp54.xml"/><Relationship Id="rId24" Type="http://schemas.openxmlformats.org/officeDocument/2006/relationships/ctrlProp" Target="../ctrlProps/ctrlProp67.xml"/><Relationship Id="rId5" Type="http://schemas.openxmlformats.org/officeDocument/2006/relationships/ctrlProp" Target="../ctrlProps/ctrlProp48.xml"/><Relationship Id="rId15" Type="http://schemas.openxmlformats.org/officeDocument/2006/relationships/ctrlProp" Target="../ctrlProps/ctrlProp58.xml"/><Relationship Id="rId23" Type="http://schemas.openxmlformats.org/officeDocument/2006/relationships/ctrlProp" Target="../ctrlProps/ctrlProp66.xml"/><Relationship Id="rId28" Type="http://schemas.openxmlformats.org/officeDocument/2006/relationships/ctrlProp" Target="../ctrlProps/ctrlProp71.xml"/><Relationship Id="rId10" Type="http://schemas.openxmlformats.org/officeDocument/2006/relationships/ctrlProp" Target="../ctrlProps/ctrlProp53.xml"/><Relationship Id="rId19" Type="http://schemas.openxmlformats.org/officeDocument/2006/relationships/ctrlProp" Target="../ctrlProps/ctrlProp62.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 Id="rId22" Type="http://schemas.openxmlformats.org/officeDocument/2006/relationships/ctrlProp" Target="../ctrlProps/ctrlProp65.xml"/><Relationship Id="rId27" Type="http://schemas.openxmlformats.org/officeDocument/2006/relationships/ctrlProp" Target="../ctrlProps/ctrlProp70.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81.xml"/><Relationship Id="rId18" Type="http://schemas.openxmlformats.org/officeDocument/2006/relationships/ctrlProp" Target="../ctrlProps/ctrlProp86.xml"/><Relationship Id="rId26" Type="http://schemas.openxmlformats.org/officeDocument/2006/relationships/ctrlProp" Target="../ctrlProps/ctrlProp94.xml"/><Relationship Id="rId39" Type="http://schemas.openxmlformats.org/officeDocument/2006/relationships/ctrlProp" Target="../ctrlProps/ctrlProp107.xml"/><Relationship Id="rId21" Type="http://schemas.openxmlformats.org/officeDocument/2006/relationships/ctrlProp" Target="../ctrlProps/ctrlProp89.xml"/><Relationship Id="rId34" Type="http://schemas.openxmlformats.org/officeDocument/2006/relationships/ctrlProp" Target="../ctrlProps/ctrlProp102.xml"/><Relationship Id="rId42" Type="http://schemas.openxmlformats.org/officeDocument/2006/relationships/ctrlProp" Target="../ctrlProps/ctrlProp110.xml"/><Relationship Id="rId47" Type="http://schemas.openxmlformats.org/officeDocument/2006/relationships/ctrlProp" Target="../ctrlProps/ctrlProp115.xml"/><Relationship Id="rId7" Type="http://schemas.openxmlformats.org/officeDocument/2006/relationships/ctrlProp" Target="../ctrlProps/ctrlProp75.xml"/><Relationship Id="rId2" Type="http://schemas.openxmlformats.org/officeDocument/2006/relationships/drawing" Target="../drawings/drawing4.xml"/><Relationship Id="rId16" Type="http://schemas.openxmlformats.org/officeDocument/2006/relationships/ctrlProp" Target="../ctrlProps/ctrlProp84.xml"/><Relationship Id="rId29" Type="http://schemas.openxmlformats.org/officeDocument/2006/relationships/ctrlProp" Target="../ctrlProps/ctrlProp97.xml"/><Relationship Id="rId11" Type="http://schemas.openxmlformats.org/officeDocument/2006/relationships/ctrlProp" Target="../ctrlProps/ctrlProp79.xml"/><Relationship Id="rId24" Type="http://schemas.openxmlformats.org/officeDocument/2006/relationships/ctrlProp" Target="../ctrlProps/ctrlProp92.xml"/><Relationship Id="rId32" Type="http://schemas.openxmlformats.org/officeDocument/2006/relationships/ctrlProp" Target="../ctrlProps/ctrlProp100.xml"/><Relationship Id="rId37" Type="http://schemas.openxmlformats.org/officeDocument/2006/relationships/ctrlProp" Target="../ctrlProps/ctrlProp105.xml"/><Relationship Id="rId40" Type="http://schemas.openxmlformats.org/officeDocument/2006/relationships/ctrlProp" Target="../ctrlProps/ctrlProp108.xml"/><Relationship Id="rId45" Type="http://schemas.openxmlformats.org/officeDocument/2006/relationships/ctrlProp" Target="../ctrlProps/ctrlProp113.xml"/><Relationship Id="rId5" Type="http://schemas.openxmlformats.org/officeDocument/2006/relationships/ctrlProp" Target="../ctrlProps/ctrlProp73.xml"/><Relationship Id="rId15" Type="http://schemas.openxmlformats.org/officeDocument/2006/relationships/ctrlProp" Target="../ctrlProps/ctrlProp83.xml"/><Relationship Id="rId23" Type="http://schemas.openxmlformats.org/officeDocument/2006/relationships/ctrlProp" Target="../ctrlProps/ctrlProp91.xml"/><Relationship Id="rId28" Type="http://schemas.openxmlformats.org/officeDocument/2006/relationships/ctrlProp" Target="../ctrlProps/ctrlProp96.xml"/><Relationship Id="rId36" Type="http://schemas.openxmlformats.org/officeDocument/2006/relationships/ctrlProp" Target="../ctrlProps/ctrlProp104.xml"/><Relationship Id="rId49" Type="http://schemas.openxmlformats.org/officeDocument/2006/relationships/ctrlProp" Target="../ctrlProps/ctrlProp117.xml"/><Relationship Id="rId10" Type="http://schemas.openxmlformats.org/officeDocument/2006/relationships/ctrlProp" Target="../ctrlProps/ctrlProp78.xml"/><Relationship Id="rId19" Type="http://schemas.openxmlformats.org/officeDocument/2006/relationships/ctrlProp" Target="../ctrlProps/ctrlProp87.xml"/><Relationship Id="rId31" Type="http://schemas.openxmlformats.org/officeDocument/2006/relationships/ctrlProp" Target="../ctrlProps/ctrlProp99.xml"/><Relationship Id="rId44" Type="http://schemas.openxmlformats.org/officeDocument/2006/relationships/ctrlProp" Target="../ctrlProps/ctrlProp112.xml"/><Relationship Id="rId4" Type="http://schemas.openxmlformats.org/officeDocument/2006/relationships/ctrlProp" Target="../ctrlProps/ctrlProp72.xml"/><Relationship Id="rId9" Type="http://schemas.openxmlformats.org/officeDocument/2006/relationships/ctrlProp" Target="../ctrlProps/ctrlProp77.xml"/><Relationship Id="rId14" Type="http://schemas.openxmlformats.org/officeDocument/2006/relationships/ctrlProp" Target="../ctrlProps/ctrlProp82.xml"/><Relationship Id="rId22" Type="http://schemas.openxmlformats.org/officeDocument/2006/relationships/ctrlProp" Target="../ctrlProps/ctrlProp90.xml"/><Relationship Id="rId27" Type="http://schemas.openxmlformats.org/officeDocument/2006/relationships/ctrlProp" Target="../ctrlProps/ctrlProp95.xml"/><Relationship Id="rId30" Type="http://schemas.openxmlformats.org/officeDocument/2006/relationships/ctrlProp" Target="../ctrlProps/ctrlProp98.xml"/><Relationship Id="rId35" Type="http://schemas.openxmlformats.org/officeDocument/2006/relationships/ctrlProp" Target="../ctrlProps/ctrlProp103.xml"/><Relationship Id="rId43" Type="http://schemas.openxmlformats.org/officeDocument/2006/relationships/ctrlProp" Target="../ctrlProps/ctrlProp111.xml"/><Relationship Id="rId48" Type="http://schemas.openxmlformats.org/officeDocument/2006/relationships/ctrlProp" Target="../ctrlProps/ctrlProp116.xml"/><Relationship Id="rId8" Type="http://schemas.openxmlformats.org/officeDocument/2006/relationships/ctrlProp" Target="../ctrlProps/ctrlProp76.xml"/><Relationship Id="rId3" Type="http://schemas.openxmlformats.org/officeDocument/2006/relationships/vmlDrawing" Target="../drawings/vmlDrawing3.vml"/><Relationship Id="rId12" Type="http://schemas.openxmlformats.org/officeDocument/2006/relationships/ctrlProp" Target="../ctrlProps/ctrlProp80.xml"/><Relationship Id="rId17" Type="http://schemas.openxmlformats.org/officeDocument/2006/relationships/ctrlProp" Target="../ctrlProps/ctrlProp85.xml"/><Relationship Id="rId25" Type="http://schemas.openxmlformats.org/officeDocument/2006/relationships/ctrlProp" Target="../ctrlProps/ctrlProp93.xml"/><Relationship Id="rId33" Type="http://schemas.openxmlformats.org/officeDocument/2006/relationships/ctrlProp" Target="../ctrlProps/ctrlProp101.xml"/><Relationship Id="rId38" Type="http://schemas.openxmlformats.org/officeDocument/2006/relationships/ctrlProp" Target="../ctrlProps/ctrlProp106.xml"/><Relationship Id="rId46" Type="http://schemas.openxmlformats.org/officeDocument/2006/relationships/ctrlProp" Target="../ctrlProps/ctrlProp114.xml"/><Relationship Id="rId20" Type="http://schemas.openxmlformats.org/officeDocument/2006/relationships/ctrlProp" Target="../ctrlProps/ctrlProp88.xml"/><Relationship Id="rId41" Type="http://schemas.openxmlformats.org/officeDocument/2006/relationships/ctrlProp" Target="../ctrlProps/ctrlProp109.xml"/><Relationship Id="rId1" Type="http://schemas.openxmlformats.org/officeDocument/2006/relationships/printerSettings" Target="../printerSettings/printerSettings4.bin"/><Relationship Id="rId6" Type="http://schemas.openxmlformats.org/officeDocument/2006/relationships/ctrlProp" Target="../ctrlProps/ctrlProp7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22.xml"/><Relationship Id="rId13" Type="http://schemas.openxmlformats.org/officeDocument/2006/relationships/ctrlProp" Target="../ctrlProps/ctrlProp127.xml"/><Relationship Id="rId18" Type="http://schemas.openxmlformats.org/officeDocument/2006/relationships/ctrlProp" Target="../ctrlProps/ctrlProp132.xml"/><Relationship Id="rId3" Type="http://schemas.openxmlformats.org/officeDocument/2006/relationships/vmlDrawing" Target="../drawings/vmlDrawing4.vml"/><Relationship Id="rId21" Type="http://schemas.openxmlformats.org/officeDocument/2006/relationships/ctrlProp" Target="../ctrlProps/ctrlProp135.xml"/><Relationship Id="rId7" Type="http://schemas.openxmlformats.org/officeDocument/2006/relationships/ctrlProp" Target="../ctrlProps/ctrlProp121.xml"/><Relationship Id="rId12" Type="http://schemas.openxmlformats.org/officeDocument/2006/relationships/ctrlProp" Target="../ctrlProps/ctrlProp126.xml"/><Relationship Id="rId17" Type="http://schemas.openxmlformats.org/officeDocument/2006/relationships/ctrlProp" Target="../ctrlProps/ctrlProp131.xml"/><Relationship Id="rId2" Type="http://schemas.openxmlformats.org/officeDocument/2006/relationships/drawing" Target="../drawings/drawing5.xml"/><Relationship Id="rId16" Type="http://schemas.openxmlformats.org/officeDocument/2006/relationships/ctrlProp" Target="../ctrlProps/ctrlProp130.xml"/><Relationship Id="rId20" Type="http://schemas.openxmlformats.org/officeDocument/2006/relationships/ctrlProp" Target="../ctrlProps/ctrlProp134.xml"/><Relationship Id="rId1" Type="http://schemas.openxmlformats.org/officeDocument/2006/relationships/printerSettings" Target="../printerSettings/printerSettings5.bin"/><Relationship Id="rId6" Type="http://schemas.openxmlformats.org/officeDocument/2006/relationships/ctrlProp" Target="../ctrlProps/ctrlProp120.xml"/><Relationship Id="rId11" Type="http://schemas.openxmlformats.org/officeDocument/2006/relationships/ctrlProp" Target="../ctrlProps/ctrlProp125.xml"/><Relationship Id="rId24" Type="http://schemas.openxmlformats.org/officeDocument/2006/relationships/ctrlProp" Target="../ctrlProps/ctrlProp138.xml"/><Relationship Id="rId5" Type="http://schemas.openxmlformats.org/officeDocument/2006/relationships/ctrlProp" Target="../ctrlProps/ctrlProp119.xml"/><Relationship Id="rId15" Type="http://schemas.openxmlformats.org/officeDocument/2006/relationships/ctrlProp" Target="../ctrlProps/ctrlProp129.xml"/><Relationship Id="rId23" Type="http://schemas.openxmlformats.org/officeDocument/2006/relationships/ctrlProp" Target="../ctrlProps/ctrlProp137.xml"/><Relationship Id="rId10" Type="http://schemas.openxmlformats.org/officeDocument/2006/relationships/ctrlProp" Target="../ctrlProps/ctrlProp124.xml"/><Relationship Id="rId19" Type="http://schemas.openxmlformats.org/officeDocument/2006/relationships/ctrlProp" Target="../ctrlProps/ctrlProp133.xml"/><Relationship Id="rId4" Type="http://schemas.openxmlformats.org/officeDocument/2006/relationships/ctrlProp" Target="../ctrlProps/ctrlProp118.xml"/><Relationship Id="rId9" Type="http://schemas.openxmlformats.org/officeDocument/2006/relationships/ctrlProp" Target="../ctrlProps/ctrlProp123.xml"/><Relationship Id="rId14" Type="http://schemas.openxmlformats.org/officeDocument/2006/relationships/ctrlProp" Target="../ctrlProps/ctrlProp128.xml"/><Relationship Id="rId22" Type="http://schemas.openxmlformats.org/officeDocument/2006/relationships/ctrlProp" Target="../ctrlProps/ctrlProp136.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140.xml"/><Relationship Id="rId4" Type="http://schemas.openxmlformats.org/officeDocument/2006/relationships/ctrlProp" Target="../ctrlProps/ctrlProp139.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14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image" Target="../media/image8.emf"/><Relationship Id="rId4" Type="http://schemas.openxmlformats.org/officeDocument/2006/relationships/control" Target="../activeX/activeX1.xml"/></Relationships>
</file>

<file path=xl/worksheets/_rels/sheet9.xml.rels><?xml version="1.0" encoding="UTF-8" standalone="yes"?>
<Relationships xmlns="http://schemas.openxmlformats.org/package/2006/relationships"><Relationship Id="rId117" Type="http://schemas.openxmlformats.org/officeDocument/2006/relationships/ctrlProp" Target="../ctrlProps/ctrlProp251.xml"/><Relationship Id="rId299" Type="http://schemas.openxmlformats.org/officeDocument/2006/relationships/ctrlProp" Target="../ctrlProps/ctrlProp433.xml"/><Relationship Id="rId21" Type="http://schemas.openxmlformats.org/officeDocument/2006/relationships/ctrlProp" Target="../ctrlProps/ctrlProp155.xml"/><Relationship Id="rId63" Type="http://schemas.openxmlformats.org/officeDocument/2006/relationships/ctrlProp" Target="../ctrlProps/ctrlProp197.xml"/><Relationship Id="rId159" Type="http://schemas.openxmlformats.org/officeDocument/2006/relationships/ctrlProp" Target="../ctrlProps/ctrlProp293.xml"/><Relationship Id="rId324" Type="http://schemas.openxmlformats.org/officeDocument/2006/relationships/ctrlProp" Target="../ctrlProps/ctrlProp458.xml"/><Relationship Id="rId366" Type="http://schemas.openxmlformats.org/officeDocument/2006/relationships/ctrlProp" Target="../ctrlProps/ctrlProp500.xml"/><Relationship Id="rId170" Type="http://schemas.openxmlformats.org/officeDocument/2006/relationships/ctrlProp" Target="../ctrlProps/ctrlProp304.xml"/><Relationship Id="rId226" Type="http://schemas.openxmlformats.org/officeDocument/2006/relationships/ctrlProp" Target="../ctrlProps/ctrlProp360.xml"/><Relationship Id="rId268" Type="http://schemas.openxmlformats.org/officeDocument/2006/relationships/ctrlProp" Target="../ctrlProps/ctrlProp402.xml"/><Relationship Id="rId32" Type="http://schemas.openxmlformats.org/officeDocument/2006/relationships/ctrlProp" Target="../ctrlProps/ctrlProp166.xml"/><Relationship Id="rId74" Type="http://schemas.openxmlformats.org/officeDocument/2006/relationships/ctrlProp" Target="../ctrlProps/ctrlProp208.xml"/><Relationship Id="rId128" Type="http://schemas.openxmlformats.org/officeDocument/2006/relationships/ctrlProp" Target="../ctrlProps/ctrlProp262.xml"/><Relationship Id="rId335" Type="http://schemas.openxmlformats.org/officeDocument/2006/relationships/ctrlProp" Target="../ctrlProps/ctrlProp469.xml"/><Relationship Id="rId377" Type="http://schemas.openxmlformats.org/officeDocument/2006/relationships/ctrlProp" Target="../ctrlProps/ctrlProp511.xml"/><Relationship Id="rId5" Type="http://schemas.openxmlformats.org/officeDocument/2006/relationships/image" Target="../media/image9.emf"/><Relationship Id="rId181" Type="http://schemas.openxmlformats.org/officeDocument/2006/relationships/ctrlProp" Target="../ctrlProps/ctrlProp315.xml"/><Relationship Id="rId237" Type="http://schemas.openxmlformats.org/officeDocument/2006/relationships/ctrlProp" Target="../ctrlProps/ctrlProp371.xml"/><Relationship Id="rId279" Type="http://schemas.openxmlformats.org/officeDocument/2006/relationships/ctrlProp" Target="../ctrlProps/ctrlProp413.xml"/><Relationship Id="rId43" Type="http://schemas.openxmlformats.org/officeDocument/2006/relationships/ctrlProp" Target="../ctrlProps/ctrlProp177.xml"/><Relationship Id="rId139" Type="http://schemas.openxmlformats.org/officeDocument/2006/relationships/ctrlProp" Target="../ctrlProps/ctrlProp273.xml"/><Relationship Id="rId290" Type="http://schemas.openxmlformats.org/officeDocument/2006/relationships/ctrlProp" Target="../ctrlProps/ctrlProp424.xml"/><Relationship Id="rId304" Type="http://schemas.openxmlformats.org/officeDocument/2006/relationships/ctrlProp" Target="../ctrlProps/ctrlProp438.xml"/><Relationship Id="rId346" Type="http://schemas.openxmlformats.org/officeDocument/2006/relationships/ctrlProp" Target="../ctrlProps/ctrlProp480.xml"/><Relationship Id="rId388" Type="http://schemas.openxmlformats.org/officeDocument/2006/relationships/ctrlProp" Target="../ctrlProps/ctrlProp522.xml"/><Relationship Id="rId85" Type="http://schemas.openxmlformats.org/officeDocument/2006/relationships/ctrlProp" Target="../ctrlProps/ctrlProp219.xml"/><Relationship Id="rId150" Type="http://schemas.openxmlformats.org/officeDocument/2006/relationships/ctrlProp" Target="../ctrlProps/ctrlProp284.xml"/><Relationship Id="rId192" Type="http://schemas.openxmlformats.org/officeDocument/2006/relationships/ctrlProp" Target="../ctrlProps/ctrlProp326.xml"/><Relationship Id="rId206" Type="http://schemas.openxmlformats.org/officeDocument/2006/relationships/ctrlProp" Target="../ctrlProps/ctrlProp340.xml"/><Relationship Id="rId248" Type="http://schemas.openxmlformats.org/officeDocument/2006/relationships/ctrlProp" Target="../ctrlProps/ctrlProp382.xml"/><Relationship Id="rId12" Type="http://schemas.openxmlformats.org/officeDocument/2006/relationships/ctrlProp" Target="../ctrlProps/ctrlProp146.xml"/><Relationship Id="rId108" Type="http://schemas.openxmlformats.org/officeDocument/2006/relationships/ctrlProp" Target="../ctrlProps/ctrlProp242.xml"/><Relationship Id="rId315" Type="http://schemas.openxmlformats.org/officeDocument/2006/relationships/ctrlProp" Target="../ctrlProps/ctrlProp449.xml"/><Relationship Id="rId357" Type="http://schemas.openxmlformats.org/officeDocument/2006/relationships/ctrlProp" Target="../ctrlProps/ctrlProp491.xml"/><Relationship Id="rId54" Type="http://schemas.openxmlformats.org/officeDocument/2006/relationships/ctrlProp" Target="../ctrlProps/ctrlProp188.xml"/><Relationship Id="rId96" Type="http://schemas.openxmlformats.org/officeDocument/2006/relationships/ctrlProp" Target="../ctrlProps/ctrlProp230.xml"/><Relationship Id="rId161" Type="http://schemas.openxmlformats.org/officeDocument/2006/relationships/ctrlProp" Target="../ctrlProps/ctrlProp295.xml"/><Relationship Id="rId217" Type="http://schemas.openxmlformats.org/officeDocument/2006/relationships/ctrlProp" Target="../ctrlProps/ctrlProp351.xml"/><Relationship Id="rId259" Type="http://schemas.openxmlformats.org/officeDocument/2006/relationships/ctrlProp" Target="../ctrlProps/ctrlProp393.xml"/><Relationship Id="rId23" Type="http://schemas.openxmlformats.org/officeDocument/2006/relationships/ctrlProp" Target="../ctrlProps/ctrlProp157.xml"/><Relationship Id="rId119" Type="http://schemas.openxmlformats.org/officeDocument/2006/relationships/ctrlProp" Target="../ctrlProps/ctrlProp253.xml"/><Relationship Id="rId270" Type="http://schemas.openxmlformats.org/officeDocument/2006/relationships/ctrlProp" Target="../ctrlProps/ctrlProp404.xml"/><Relationship Id="rId326" Type="http://schemas.openxmlformats.org/officeDocument/2006/relationships/ctrlProp" Target="../ctrlProps/ctrlProp460.xml"/><Relationship Id="rId65" Type="http://schemas.openxmlformats.org/officeDocument/2006/relationships/ctrlProp" Target="../ctrlProps/ctrlProp199.xml"/><Relationship Id="rId130" Type="http://schemas.openxmlformats.org/officeDocument/2006/relationships/ctrlProp" Target="../ctrlProps/ctrlProp264.xml"/><Relationship Id="rId368" Type="http://schemas.openxmlformats.org/officeDocument/2006/relationships/ctrlProp" Target="../ctrlProps/ctrlProp502.xml"/><Relationship Id="rId172" Type="http://schemas.openxmlformats.org/officeDocument/2006/relationships/ctrlProp" Target="../ctrlProps/ctrlProp306.xml"/><Relationship Id="rId228" Type="http://schemas.openxmlformats.org/officeDocument/2006/relationships/ctrlProp" Target="../ctrlProps/ctrlProp362.xml"/><Relationship Id="rId281" Type="http://schemas.openxmlformats.org/officeDocument/2006/relationships/ctrlProp" Target="../ctrlProps/ctrlProp415.xml"/><Relationship Id="rId337" Type="http://schemas.openxmlformats.org/officeDocument/2006/relationships/ctrlProp" Target="../ctrlProps/ctrlProp471.xml"/><Relationship Id="rId34" Type="http://schemas.openxmlformats.org/officeDocument/2006/relationships/ctrlProp" Target="../ctrlProps/ctrlProp168.xml"/><Relationship Id="rId76" Type="http://schemas.openxmlformats.org/officeDocument/2006/relationships/ctrlProp" Target="../ctrlProps/ctrlProp210.xml"/><Relationship Id="rId141" Type="http://schemas.openxmlformats.org/officeDocument/2006/relationships/ctrlProp" Target="../ctrlProps/ctrlProp275.xml"/><Relationship Id="rId379" Type="http://schemas.openxmlformats.org/officeDocument/2006/relationships/ctrlProp" Target="../ctrlProps/ctrlProp513.xml"/><Relationship Id="rId7" Type="http://schemas.openxmlformats.org/officeDocument/2006/relationships/image" Target="../media/image10.emf"/><Relationship Id="rId183" Type="http://schemas.openxmlformats.org/officeDocument/2006/relationships/ctrlProp" Target="../ctrlProps/ctrlProp317.xml"/><Relationship Id="rId239" Type="http://schemas.openxmlformats.org/officeDocument/2006/relationships/ctrlProp" Target="../ctrlProps/ctrlProp373.xml"/><Relationship Id="rId390" Type="http://schemas.openxmlformats.org/officeDocument/2006/relationships/ctrlProp" Target="../ctrlProps/ctrlProp524.xml"/><Relationship Id="rId250" Type="http://schemas.openxmlformats.org/officeDocument/2006/relationships/ctrlProp" Target="../ctrlProps/ctrlProp384.xml"/><Relationship Id="rId292" Type="http://schemas.openxmlformats.org/officeDocument/2006/relationships/ctrlProp" Target="../ctrlProps/ctrlProp426.xml"/><Relationship Id="rId306" Type="http://schemas.openxmlformats.org/officeDocument/2006/relationships/ctrlProp" Target="../ctrlProps/ctrlProp440.xml"/><Relationship Id="rId45" Type="http://schemas.openxmlformats.org/officeDocument/2006/relationships/ctrlProp" Target="../ctrlProps/ctrlProp179.xml"/><Relationship Id="rId87" Type="http://schemas.openxmlformats.org/officeDocument/2006/relationships/ctrlProp" Target="../ctrlProps/ctrlProp221.xml"/><Relationship Id="rId110" Type="http://schemas.openxmlformats.org/officeDocument/2006/relationships/ctrlProp" Target="../ctrlProps/ctrlProp244.xml"/><Relationship Id="rId348" Type="http://schemas.openxmlformats.org/officeDocument/2006/relationships/ctrlProp" Target="../ctrlProps/ctrlProp482.xml"/><Relationship Id="rId152" Type="http://schemas.openxmlformats.org/officeDocument/2006/relationships/ctrlProp" Target="../ctrlProps/ctrlProp286.xml"/><Relationship Id="rId194" Type="http://schemas.openxmlformats.org/officeDocument/2006/relationships/ctrlProp" Target="../ctrlProps/ctrlProp328.xml"/><Relationship Id="rId208" Type="http://schemas.openxmlformats.org/officeDocument/2006/relationships/ctrlProp" Target="../ctrlProps/ctrlProp342.xml"/><Relationship Id="rId261" Type="http://schemas.openxmlformats.org/officeDocument/2006/relationships/ctrlProp" Target="../ctrlProps/ctrlProp395.xml"/><Relationship Id="rId14" Type="http://schemas.openxmlformats.org/officeDocument/2006/relationships/ctrlProp" Target="../ctrlProps/ctrlProp148.xml"/><Relationship Id="rId56" Type="http://schemas.openxmlformats.org/officeDocument/2006/relationships/ctrlProp" Target="../ctrlProps/ctrlProp190.xml"/><Relationship Id="rId317" Type="http://schemas.openxmlformats.org/officeDocument/2006/relationships/ctrlProp" Target="../ctrlProps/ctrlProp451.xml"/><Relationship Id="rId359" Type="http://schemas.openxmlformats.org/officeDocument/2006/relationships/ctrlProp" Target="../ctrlProps/ctrlProp493.xml"/><Relationship Id="rId98" Type="http://schemas.openxmlformats.org/officeDocument/2006/relationships/ctrlProp" Target="../ctrlProps/ctrlProp232.xml"/><Relationship Id="rId121" Type="http://schemas.openxmlformats.org/officeDocument/2006/relationships/ctrlProp" Target="../ctrlProps/ctrlProp255.xml"/><Relationship Id="rId163" Type="http://schemas.openxmlformats.org/officeDocument/2006/relationships/ctrlProp" Target="../ctrlProps/ctrlProp297.xml"/><Relationship Id="rId219" Type="http://schemas.openxmlformats.org/officeDocument/2006/relationships/ctrlProp" Target="../ctrlProps/ctrlProp353.xml"/><Relationship Id="rId370" Type="http://schemas.openxmlformats.org/officeDocument/2006/relationships/ctrlProp" Target="../ctrlProps/ctrlProp504.xml"/><Relationship Id="rId230" Type="http://schemas.openxmlformats.org/officeDocument/2006/relationships/ctrlProp" Target="../ctrlProps/ctrlProp364.xml"/><Relationship Id="rId25" Type="http://schemas.openxmlformats.org/officeDocument/2006/relationships/ctrlProp" Target="../ctrlProps/ctrlProp159.xml"/><Relationship Id="rId67" Type="http://schemas.openxmlformats.org/officeDocument/2006/relationships/ctrlProp" Target="../ctrlProps/ctrlProp201.xml"/><Relationship Id="rId272" Type="http://schemas.openxmlformats.org/officeDocument/2006/relationships/ctrlProp" Target="../ctrlProps/ctrlProp406.xml"/><Relationship Id="rId328" Type="http://schemas.openxmlformats.org/officeDocument/2006/relationships/ctrlProp" Target="../ctrlProps/ctrlProp462.xml"/><Relationship Id="rId132" Type="http://schemas.openxmlformats.org/officeDocument/2006/relationships/ctrlProp" Target="../ctrlProps/ctrlProp266.xml"/><Relationship Id="rId174" Type="http://schemas.openxmlformats.org/officeDocument/2006/relationships/ctrlProp" Target="../ctrlProps/ctrlProp308.xml"/><Relationship Id="rId381" Type="http://schemas.openxmlformats.org/officeDocument/2006/relationships/ctrlProp" Target="../ctrlProps/ctrlProp515.xml"/><Relationship Id="rId241" Type="http://schemas.openxmlformats.org/officeDocument/2006/relationships/ctrlProp" Target="../ctrlProps/ctrlProp375.xml"/><Relationship Id="rId36" Type="http://schemas.openxmlformats.org/officeDocument/2006/relationships/ctrlProp" Target="../ctrlProps/ctrlProp170.xml"/><Relationship Id="rId283" Type="http://schemas.openxmlformats.org/officeDocument/2006/relationships/ctrlProp" Target="../ctrlProps/ctrlProp417.xml"/><Relationship Id="rId339" Type="http://schemas.openxmlformats.org/officeDocument/2006/relationships/ctrlProp" Target="../ctrlProps/ctrlProp473.xml"/><Relationship Id="rId78" Type="http://schemas.openxmlformats.org/officeDocument/2006/relationships/ctrlProp" Target="../ctrlProps/ctrlProp212.xml"/><Relationship Id="rId101" Type="http://schemas.openxmlformats.org/officeDocument/2006/relationships/ctrlProp" Target="../ctrlProps/ctrlProp235.xml"/><Relationship Id="rId143" Type="http://schemas.openxmlformats.org/officeDocument/2006/relationships/ctrlProp" Target="../ctrlProps/ctrlProp277.xml"/><Relationship Id="rId185" Type="http://schemas.openxmlformats.org/officeDocument/2006/relationships/ctrlProp" Target="../ctrlProps/ctrlProp319.xml"/><Relationship Id="rId350" Type="http://schemas.openxmlformats.org/officeDocument/2006/relationships/ctrlProp" Target="../ctrlProps/ctrlProp484.xml"/><Relationship Id="rId9" Type="http://schemas.openxmlformats.org/officeDocument/2006/relationships/ctrlProp" Target="../ctrlProps/ctrlProp143.xml"/><Relationship Id="rId210" Type="http://schemas.openxmlformats.org/officeDocument/2006/relationships/ctrlProp" Target="../ctrlProps/ctrlProp344.xml"/><Relationship Id="rId252" Type="http://schemas.openxmlformats.org/officeDocument/2006/relationships/ctrlProp" Target="../ctrlProps/ctrlProp386.xml"/><Relationship Id="rId294" Type="http://schemas.openxmlformats.org/officeDocument/2006/relationships/ctrlProp" Target="../ctrlProps/ctrlProp428.xml"/><Relationship Id="rId308" Type="http://schemas.openxmlformats.org/officeDocument/2006/relationships/ctrlProp" Target="../ctrlProps/ctrlProp442.xml"/><Relationship Id="rId47" Type="http://schemas.openxmlformats.org/officeDocument/2006/relationships/ctrlProp" Target="../ctrlProps/ctrlProp181.xml"/><Relationship Id="rId89" Type="http://schemas.openxmlformats.org/officeDocument/2006/relationships/ctrlProp" Target="../ctrlProps/ctrlProp223.xml"/><Relationship Id="rId112" Type="http://schemas.openxmlformats.org/officeDocument/2006/relationships/ctrlProp" Target="../ctrlProps/ctrlProp246.xml"/><Relationship Id="rId154" Type="http://schemas.openxmlformats.org/officeDocument/2006/relationships/ctrlProp" Target="../ctrlProps/ctrlProp288.xml"/><Relationship Id="rId361" Type="http://schemas.openxmlformats.org/officeDocument/2006/relationships/ctrlProp" Target="../ctrlProps/ctrlProp495.xml"/><Relationship Id="rId196" Type="http://schemas.openxmlformats.org/officeDocument/2006/relationships/ctrlProp" Target="../ctrlProps/ctrlProp330.xml"/><Relationship Id="rId200" Type="http://schemas.openxmlformats.org/officeDocument/2006/relationships/ctrlProp" Target="../ctrlProps/ctrlProp334.xml"/><Relationship Id="rId382" Type="http://schemas.openxmlformats.org/officeDocument/2006/relationships/ctrlProp" Target="../ctrlProps/ctrlProp516.xml"/><Relationship Id="rId16" Type="http://schemas.openxmlformats.org/officeDocument/2006/relationships/ctrlProp" Target="../ctrlProps/ctrlProp150.xml"/><Relationship Id="rId221" Type="http://schemas.openxmlformats.org/officeDocument/2006/relationships/ctrlProp" Target="../ctrlProps/ctrlProp355.xml"/><Relationship Id="rId242" Type="http://schemas.openxmlformats.org/officeDocument/2006/relationships/ctrlProp" Target="../ctrlProps/ctrlProp376.xml"/><Relationship Id="rId263" Type="http://schemas.openxmlformats.org/officeDocument/2006/relationships/ctrlProp" Target="../ctrlProps/ctrlProp397.xml"/><Relationship Id="rId284" Type="http://schemas.openxmlformats.org/officeDocument/2006/relationships/ctrlProp" Target="../ctrlProps/ctrlProp418.xml"/><Relationship Id="rId319" Type="http://schemas.openxmlformats.org/officeDocument/2006/relationships/ctrlProp" Target="../ctrlProps/ctrlProp453.xml"/><Relationship Id="rId37" Type="http://schemas.openxmlformats.org/officeDocument/2006/relationships/ctrlProp" Target="../ctrlProps/ctrlProp171.xml"/><Relationship Id="rId58" Type="http://schemas.openxmlformats.org/officeDocument/2006/relationships/ctrlProp" Target="../ctrlProps/ctrlProp192.xml"/><Relationship Id="rId79" Type="http://schemas.openxmlformats.org/officeDocument/2006/relationships/ctrlProp" Target="../ctrlProps/ctrlProp213.xml"/><Relationship Id="rId102" Type="http://schemas.openxmlformats.org/officeDocument/2006/relationships/ctrlProp" Target="../ctrlProps/ctrlProp236.xml"/><Relationship Id="rId123" Type="http://schemas.openxmlformats.org/officeDocument/2006/relationships/ctrlProp" Target="../ctrlProps/ctrlProp257.xml"/><Relationship Id="rId144" Type="http://schemas.openxmlformats.org/officeDocument/2006/relationships/ctrlProp" Target="../ctrlProps/ctrlProp278.xml"/><Relationship Id="rId330" Type="http://schemas.openxmlformats.org/officeDocument/2006/relationships/ctrlProp" Target="../ctrlProps/ctrlProp464.xml"/><Relationship Id="rId90" Type="http://schemas.openxmlformats.org/officeDocument/2006/relationships/ctrlProp" Target="../ctrlProps/ctrlProp224.xml"/><Relationship Id="rId165" Type="http://schemas.openxmlformats.org/officeDocument/2006/relationships/ctrlProp" Target="../ctrlProps/ctrlProp299.xml"/><Relationship Id="rId186" Type="http://schemas.openxmlformats.org/officeDocument/2006/relationships/ctrlProp" Target="../ctrlProps/ctrlProp320.xml"/><Relationship Id="rId351" Type="http://schemas.openxmlformats.org/officeDocument/2006/relationships/ctrlProp" Target="../ctrlProps/ctrlProp485.xml"/><Relationship Id="rId372" Type="http://schemas.openxmlformats.org/officeDocument/2006/relationships/ctrlProp" Target="../ctrlProps/ctrlProp506.xml"/><Relationship Id="rId211" Type="http://schemas.openxmlformats.org/officeDocument/2006/relationships/ctrlProp" Target="../ctrlProps/ctrlProp345.xml"/><Relationship Id="rId232" Type="http://schemas.openxmlformats.org/officeDocument/2006/relationships/ctrlProp" Target="../ctrlProps/ctrlProp366.xml"/><Relationship Id="rId253" Type="http://schemas.openxmlformats.org/officeDocument/2006/relationships/ctrlProp" Target="../ctrlProps/ctrlProp387.xml"/><Relationship Id="rId274" Type="http://schemas.openxmlformats.org/officeDocument/2006/relationships/ctrlProp" Target="../ctrlProps/ctrlProp408.xml"/><Relationship Id="rId295" Type="http://schemas.openxmlformats.org/officeDocument/2006/relationships/ctrlProp" Target="../ctrlProps/ctrlProp429.xml"/><Relationship Id="rId309" Type="http://schemas.openxmlformats.org/officeDocument/2006/relationships/ctrlProp" Target="../ctrlProps/ctrlProp443.xml"/><Relationship Id="rId27" Type="http://schemas.openxmlformats.org/officeDocument/2006/relationships/ctrlProp" Target="../ctrlProps/ctrlProp161.xml"/><Relationship Id="rId48" Type="http://schemas.openxmlformats.org/officeDocument/2006/relationships/ctrlProp" Target="../ctrlProps/ctrlProp182.xml"/><Relationship Id="rId69" Type="http://schemas.openxmlformats.org/officeDocument/2006/relationships/ctrlProp" Target="../ctrlProps/ctrlProp203.xml"/><Relationship Id="rId113" Type="http://schemas.openxmlformats.org/officeDocument/2006/relationships/ctrlProp" Target="../ctrlProps/ctrlProp247.xml"/><Relationship Id="rId134" Type="http://schemas.openxmlformats.org/officeDocument/2006/relationships/ctrlProp" Target="../ctrlProps/ctrlProp268.xml"/><Relationship Id="rId320" Type="http://schemas.openxmlformats.org/officeDocument/2006/relationships/ctrlProp" Target="../ctrlProps/ctrlProp454.xml"/><Relationship Id="rId80" Type="http://schemas.openxmlformats.org/officeDocument/2006/relationships/ctrlProp" Target="../ctrlProps/ctrlProp214.xml"/><Relationship Id="rId155" Type="http://schemas.openxmlformats.org/officeDocument/2006/relationships/ctrlProp" Target="../ctrlProps/ctrlProp289.xml"/><Relationship Id="rId176" Type="http://schemas.openxmlformats.org/officeDocument/2006/relationships/ctrlProp" Target="../ctrlProps/ctrlProp310.xml"/><Relationship Id="rId197" Type="http://schemas.openxmlformats.org/officeDocument/2006/relationships/ctrlProp" Target="../ctrlProps/ctrlProp331.xml"/><Relationship Id="rId341" Type="http://schemas.openxmlformats.org/officeDocument/2006/relationships/ctrlProp" Target="../ctrlProps/ctrlProp475.xml"/><Relationship Id="rId362" Type="http://schemas.openxmlformats.org/officeDocument/2006/relationships/ctrlProp" Target="../ctrlProps/ctrlProp496.xml"/><Relationship Id="rId383" Type="http://schemas.openxmlformats.org/officeDocument/2006/relationships/ctrlProp" Target="../ctrlProps/ctrlProp517.xml"/><Relationship Id="rId201" Type="http://schemas.openxmlformats.org/officeDocument/2006/relationships/ctrlProp" Target="../ctrlProps/ctrlProp335.xml"/><Relationship Id="rId222" Type="http://schemas.openxmlformats.org/officeDocument/2006/relationships/ctrlProp" Target="../ctrlProps/ctrlProp356.xml"/><Relationship Id="rId243" Type="http://schemas.openxmlformats.org/officeDocument/2006/relationships/ctrlProp" Target="../ctrlProps/ctrlProp377.xml"/><Relationship Id="rId264" Type="http://schemas.openxmlformats.org/officeDocument/2006/relationships/ctrlProp" Target="../ctrlProps/ctrlProp398.xml"/><Relationship Id="rId285" Type="http://schemas.openxmlformats.org/officeDocument/2006/relationships/ctrlProp" Target="../ctrlProps/ctrlProp419.xml"/><Relationship Id="rId17" Type="http://schemas.openxmlformats.org/officeDocument/2006/relationships/ctrlProp" Target="../ctrlProps/ctrlProp151.xml"/><Relationship Id="rId38" Type="http://schemas.openxmlformats.org/officeDocument/2006/relationships/ctrlProp" Target="../ctrlProps/ctrlProp172.xml"/><Relationship Id="rId59" Type="http://schemas.openxmlformats.org/officeDocument/2006/relationships/ctrlProp" Target="../ctrlProps/ctrlProp193.xml"/><Relationship Id="rId103" Type="http://schemas.openxmlformats.org/officeDocument/2006/relationships/ctrlProp" Target="../ctrlProps/ctrlProp237.xml"/><Relationship Id="rId124" Type="http://schemas.openxmlformats.org/officeDocument/2006/relationships/ctrlProp" Target="../ctrlProps/ctrlProp258.xml"/><Relationship Id="rId310" Type="http://schemas.openxmlformats.org/officeDocument/2006/relationships/ctrlProp" Target="../ctrlProps/ctrlProp444.xml"/><Relationship Id="rId70" Type="http://schemas.openxmlformats.org/officeDocument/2006/relationships/ctrlProp" Target="../ctrlProps/ctrlProp204.xml"/><Relationship Id="rId91" Type="http://schemas.openxmlformats.org/officeDocument/2006/relationships/ctrlProp" Target="../ctrlProps/ctrlProp225.xml"/><Relationship Id="rId145" Type="http://schemas.openxmlformats.org/officeDocument/2006/relationships/ctrlProp" Target="../ctrlProps/ctrlProp279.xml"/><Relationship Id="rId166" Type="http://schemas.openxmlformats.org/officeDocument/2006/relationships/ctrlProp" Target="../ctrlProps/ctrlProp300.xml"/><Relationship Id="rId187" Type="http://schemas.openxmlformats.org/officeDocument/2006/relationships/ctrlProp" Target="../ctrlProps/ctrlProp321.xml"/><Relationship Id="rId331" Type="http://schemas.openxmlformats.org/officeDocument/2006/relationships/ctrlProp" Target="../ctrlProps/ctrlProp465.xml"/><Relationship Id="rId352" Type="http://schemas.openxmlformats.org/officeDocument/2006/relationships/ctrlProp" Target="../ctrlProps/ctrlProp486.xml"/><Relationship Id="rId373" Type="http://schemas.openxmlformats.org/officeDocument/2006/relationships/ctrlProp" Target="../ctrlProps/ctrlProp507.xml"/><Relationship Id="rId1" Type="http://schemas.openxmlformats.org/officeDocument/2006/relationships/printerSettings" Target="../printerSettings/printerSettings9.bin"/><Relationship Id="rId212" Type="http://schemas.openxmlformats.org/officeDocument/2006/relationships/ctrlProp" Target="../ctrlProps/ctrlProp346.xml"/><Relationship Id="rId233" Type="http://schemas.openxmlformats.org/officeDocument/2006/relationships/ctrlProp" Target="../ctrlProps/ctrlProp367.xml"/><Relationship Id="rId254" Type="http://schemas.openxmlformats.org/officeDocument/2006/relationships/ctrlProp" Target="../ctrlProps/ctrlProp388.xml"/><Relationship Id="rId28" Type="http://schemas.openxmlformats.org/officeDocument/2006/relationships/ctrlProp" Target="../ctrlProps/ctrlProp162.xml"/><Relationship Id="rId49" Type="http://schemas.openxmlformats.org/officeDocument/2006/relationships/ctrlProp" Target="../ctrlProps/ctrlProp183.xml"/><Relationship Id="rId114" Type="http://schemas.openxmlformats.org/officeDocument/2006/relationships/ctrlProp" Target="../ctrlProps/ctrlProp248.xml"/><Relationship Id="rId275" Type="http://schemas.openxmlformats.org/officeDocument/2006/relationships/ctrlProp" Target="../ctrlProps/ctrlProp409.xml"/><Relationship Id="rId296" Type="http://schemas.openxmlformats.org/officeDocument/2006/relationships/ctrlProp" Target="../ctrlProps/ctrlProp430.xml"/><Relationship Id="rId300" Type="http://schemas.openxmlformats.org/officeDocument/2006/relationships/ctrlProp" Target="../ctrlProps/ctrlProp434.xml"/><Relationship Id="rId60" Type="http://schemas.openxmlformats.org/officeDocument/2006/relationships/ctrlProp" Target="../ctrlProps/ctrlProp194.xml"/><Relationship Id="rId81" Type="http://schemas.openxmlformats.org/officeDocument/2006/relationships/ctrlProp" Target="../ctrlProps/ctrlProp215.xml"/><Relationship Id="rId135" Type="http://schemas.openxmlformats.org/officeDocument/2006/relationships/ctrlProp" Target="../ctrlProps/ctrlProp269.xml"/><Relationship Id="rId156" Type="http://schemas.openxmlformats.org/officeDocument/2006/relationships/ctrlProp" Target="../ctrlProps/ctrlProp290.xml"/><Relationship Id="rId177" Type="http://schemas.openxmlformats.org/officeDocument/2006/relationships/ctrlProp" Target="../ctrlProps/ctrlProp311.xml"/><Relationship Id="rId198" Type="http://schemas.openxmlformats.org/officeDocument/2006/relationships/ctrlProp" Target="../ctrlProps/ctrlProp332.xml"/><Relationship Id="rId321" Type="http://schemas.openxmlformats.org/officeDocument/2006/relationships/ctrlProp" Target="../ctrlProps/ctrlProp455.xml"/><Relationship Id="rId342" Type="http://schemas.openxmlformats.org/officeDocument/2006/relationships/ctrlProp" Target="../ctrlProps/ctrlProp476.xml"/><Relationship Id="rId363" Type="http://schemas.openxmlformats.org/officeDocument/2006/relationships/ctrlProp" Target="../ctrlProps/ctrlProp497.xml"/><Relationship Id="rId384" Type="http://schemas.openxmlformats.org/officeDocument/2006/relationships/ctrlProp" Target="../ctrlProps/ctrlProp518.xml"/><Relationship Id="rId202" Type="http://schemas.openxmlformats.org/officeDocument/2006/relationships/ctrlProp" Target="../ctrlProps/ctrlProp336.xml"/><Relationship Id="rId223" Type="http://schemas.openxmlformats.org/officeDocument/2006/relationships/ctrlProp" Target="../ctrlProps/ctrlProp357.xml"/><Relationship Id="rId244" Type="http://schemas.openxmlformats.org/officeDocument/2006/relationships/ctrlProp" Target="../ctrlProps/ctrlProp378.xml"/><Relationship Id="rId18" Type="http://schemas.openxmlformats.org/officeDocument/2006/relationships/ctrlProp" Target="../ctrlProps/ctrlProp152.xml"/><Relationship Id="rId39" Type="http://schemas.openxmlformats.org/officeDocument/2006/relationships/ctrlProp" Target="../ctrlProps/ctrlProp173.xml"/><Relationship Id="rId265" Type="http://schemas.openxmlformats.org/officeDocument/2006/relationships/ctrlProp" Target="../ctrlProps/ctrlProp399.xml"/><Relationship Id="rId286" Type="http://schemas.openxmlformats.org/officeDocument/2006/relationships/ctrlProp" Target="../ctrlProps/ctrlProp420.xml"/><Relationship Id="rId50" Type="http://schemas.openxmlformats.org/officeDocument/2006/relationships/ctrlProp" Target="../ctrlProps/ctrlProp184.xml"/><Relationship Id="rId104" Type="http://schemas.openxmlformats.org/officeDocument/2006/relationships/ctrlProp" Target="../ctrlProps/ctrlProp238.xml"/><Relationship Id="rId125" Type="http://schemas.openxmlformats.org/officeDocument/2006/relationships/ctrlProp" Target="../ctrlProps/ctrlProp259.xml"/><Relationship Id="rId146" Type="http://schemas.openxmlformats.org/officeDocument/2006/relationships/ctrlProp" Target="../ctrlProps/ctrlProp280.xml"/><Relationship Id="rId167" Type="http://schemas.openxmlformats.org/officeDocument/2006/relationships/ctrlProp" Target="../ctrlProps/ctrlProp301.xml"/><Relationship Id="rId188" Type="http://schemas.openxmlformats.org/officeDocument/2006/relationships/ctrlProp" Target="../ctrlProps/ctrlProp322.xml"/><Relationship Id="rId311" Type="http://schemas.openxmlformats.org/officeDocument/2006/relationships/ctrlProp" Target="../ctrlProps/ctrlProp445.xml"/><Relationship Id="rId332" Type="http://schemas.openxmlformats.org/officeDocument/2006/relationships/ctrlProp" Target="../ctrlProps/ctrlProp466.xml"/><Relationship Id="rId353" Type="http://schemas.openxmlformats.org/officeDocument/2006/relationships/ctrlProp" Target="../ctrlProps/ctrlProp487.xml"/><Relationship Id="rId374" Type="http://schemas.openxmlformats.org/officeDocument/2006/relationships/ctrlProp" Target="../ctrlProps/ctrlProp508.xml"/><Relationship Id="rId71" Type="http://schemas.openxmlformats.org/officeDocument/2006/relationships/ctrlProp" Target="../ctrlProps/ctrlProp205.xml"/><Relationship Id="rId92" Type="http://schemas.openxmlformats.org/officeDocument/2006/relationships/ctrlProp" Target="../ctrlProps/ctrlProp226.xml"/><Relationship Id="rId213" Type="http://schemas.openxmlformats.org/officeDocument/2006/relationships/ctrlProp" Target="../ctrlProps/ctrlProp347.xml"/><Relationship Id="rId234" Type="http://schemas.openxmlformats.org/officeDocument/2006/relationships/ctrlProp" Target="../ctrlProps/ctrlProp368.xml"/><Relationship Id="rId2" Type="http://schemas.openxmlformats.org/officeDocument/2006/relationships/drawing" Target="../drawings/drawing9.xml"/><Relationship Id="rId29" Type="http://schemas.openxmlformats.org/officeDocument/2006/relationships/ctrlProp" Target="../ctrlProps/ctrlProp163.xml"/><Relationship Id="rId255" Type="http://schemas.openxmlformats.org/officeDocument/2006/relationships/ctrlProp" Target="../ctrlProps/ctrlProp389.xml"/><Relationship Id="rId276" Type="http://schemas.openxmlformats.org/officeDocument/2006/relationships/ctrlProp" Target="../ctrlProps/ctrlProp410.xml"/><Relationship Id="rId297" Type="http://schemas.openxmlformats.org/officeDocument/2006/relationships/ctrlProp" Target="../ctrlProps/ctrlProp431.xml"/><Relationship Id="rId40" Type="http://schemas.openxmlformats.org/officeDocument/2006/relationships/ctrlProp" Target="../ctrlProps/ctrlProp174.xml"/><Relationship Id="rId115" Type="http://schemas.openxmlformats.org/officeDocument/2006/relationships/ctrlProp" Target="../ctrlProps/ctrlProp249.xml"/><Relationship Id="rId136" Type="http://schemas.openxmlformats.org/officeDocument/2006/relationships/ctrlProp" Target="../ctrlProps/ctrlProp270.xml"/><Relationship Id="rId157" Type="http://schemas.openxmlformats.org/officeDocument/2006/relationships/ctrlProp" Target="../ctrlProps/ctrlProp291.xml"/><Relationship Id="rId178" Type="http://schemas.openxmlformats.org/officeDocument/2006/relationships/ctrlProp" Target="../ctrlProps/ctrlProp312.xml"/><Relationship Id="rId301" Type="http://schemas.openxmlformats.org/officeDocument/2006/relationships/ctrlProp" Target="../ctrlProps/ctrlProp435.xml"/><Relationship Id="rId322" Type="http://schemas.openxmlformats.org/officeDocument/2006/relationships/ctrlProp" Target="../ctrlProps/ctrlProp456.xml"/><Relationship Id="rId343" Type="http://schemas.openxmlformats.org/officeDocument/2006/relationships/ctrlProp" Target="../ctrlProps/ctrlProp477.xml"/><Relationship Id="rId364" Type="http://schemas.openxmlformats.org/officeDocument/2006/relationships/ctrlProp" Target="../ctrlProps/ctrlProp498.xml"/><Relationship Id="rId61" Type="http://schemas.openxmlformats.org/officeDocument/2006/relationships/ctrlProp" Target="../ctrlProps/ctrlProp195.xml"/><Relationship Id="rId82" Type="http://schemas.openxmlformats.org/officeDocument/2006/relationships/ctrlProp" Target="../ctrlProps/ctrlProp216.xml"/><Relationship Id="rId199" Type="http://schemas.openxmlformats.org/officeDocument/2006/relationships/ctrlProp" Target="../ctrlProps/ctrlProp333.xml"/><Relationship Id="rId203" Type="http://schemas.openxmlformats.org/officeDocument/2006/relationships/ctrlProp" Target="../ctrlProps/ctrlProp337.xml"/><Relationship Id="rId385" Type="http://schemas.openxmlformats.org/officeDocument/2006/relationships/ctrlProp" Target="../ctrlProps/ctrlProp519.xml"/><Relationship Id="rId19" Type="http://schemas.openxmlformats.org/officeDocument/2006/relationships/ctrlProp" Target="../ctrlProps/ctrlProp153.xml"/><Relationship Id="rId224" Type="http://schemas.openxmlformats.org/officeDocument/2006/relationships/ctrlProp" Target="../ctrlProps/ctrlProp358.xml"/><Relationship Id="rId245" Type="http://schemas.openxmlformats.org/officeDocument/2006/relationships/ctrlProp" Target="../ctrlProps/ctrlProp379.xml"/><Relationship Id="rId266" Type="http://schemas.openxmlformats.org/officeDocument/2006/relationships/ctrlProp" Target="../ctrlProps/ctrlProp400.xml"/><Relationship Id="rId287" Type="http://schemas.openxmlformats.org/officeDocument/2006/relationships/ctrlProp" Target="../ctrlProps/ctrlProp421.xml"/><Relationship Id="rId30" Type="http://schemas.openxmlformats.org/officeDocument/2006/relationships/ctrlProp" Target="../ctrlProps/ctrlProp164.xml"/><Relationship Id="rId105" Type="http://schemas.openxmlformats.org/officeDocument/2006/relationships/ctrlProp" Target="../ctrlProps/ctrlProp239.xml"/><Relationship Id="rId126" Type="http://schemas.openxmlformats.org/officeDocument/2006/relationships/ctrlProp" Target="../ctrlProps/ctrlProp260.xml"/><Relationship Id="rId147" Type="http://schemas.openxmlformats.org/officeDocument/2006/relationships/ctrlProp" Target="../ctrlProps/ctrlProp281.xml"/><Relationship Id="rId168" Type="http://schemas.openxmlformats.org/officeDocument/2006/relationships/ctrlProp" Target="../ctrlProps/ctrlProp302.xml"/><Relationship Id="rId312" Type="http://schemas.openxmlformats.org/officeDocument/2006/relationships/ctrlProp" Target="../ctrlProps/ctrlProp446.xml"/><Relationship Id="rId333" Type="http://schemas.openxmlformats.org/officeDocument/2006/relationships/ctrlProp" Target="../ctrlProps/ctrlProp467.xml"/><Relationship Id="rId354" Type="http://schemas.openxmlformats.org/officeDocument/2006/relationships/ctrlProp" Target="../ctrlProps/ctrlProp488.xml"/><Relationship Id="rId51" Type="http://schemas.openxmlformats.org/officeDocument/2006/relationships/ctrlProp" Target="../ctrlProps/ctrlProp185.xml"/><Relationship Id="rId72" Type="http://schemas.openxmlformats.org/officeDocument/2006/relationships/ctrlProp" Target="../ctrlProps/ctrlProp206.xml"/><Relationship Id="rId93" Type="http://schemas.openxmlformats.org/officeDocument/2006/relationships/ctrlProp" Target="../ctrlProps/ctrlProp227.xml"/><Relationship Id="rId189" Type="http://schemas.openxmlformats.org/officeDocument/2006/relationships/ctrlProp" Target="../ctrlProps/ctrlProp323.xml"/><Relationship Id="rId375" Type="http://schemas.openxmlformats.org/officeDocument/2006/relationships/ctrlProp" Target="../ctrlProps/ctrlProp509.xml"/><Relationship Id="rId3" Type="http://schemas.openxmlformats.org/officeDocument/2006/relationships/vmlDrawing" Target="../drawings/vmlDrawing8.vml"/><Relationship Id="rId214" Type="http://schemas.openxmlformats.org/officeDocument/2006/relationships/ctrlProp" Target="../ctrlProps/ctrlProp348.xml"/><Relationship Id="rId235" Type="http://schemas.openxmlformats.org/officeDocument/2006/relationships/ctrlProp" Target="../ctrlProps/ctrlProp369.xml"/><Relationship Id="rId256" Type="http://schemas.openxmlformats.org/officeDocument/2006/relationships/ctrlProp" Target="../ctrlProps/ctrlProp390.xml"/><Relationship Id="rId277" Type="http://schemas.openxmlformats.org/officeDocument/2006/relationships/ctrlProp" Target="../ctrlProps/ctrlProp411.xml"/><Relationship Id="rId298" Type="http://schemas.openxmlformats.org/officeDocument/2006/relationships/ctrlProp" Target="../ctrlProps/ctrlProp432.xml"/><Relationship Id="rId116" Type="http://schemas.openxmlformats.org/officeDocument/2006/relationships/ctrlProp" Target="../ctrlProps/ctrlProp250.xml"/><Relationship Id="rId137" Type="http://schemas.openxmlformats.org/officeDocument/2006/relationships/ctrlProp" Target="../ctrlProps/ctrlProp271.xml"/><Relationship Id="rId158" Type="http://schemas.openxmlformats.org/officeDocument/2006/relationships/ctrlProp" Target="../ctrlProps/ctrlProp292.xml"/><Relationship Id="rId302" Type="http://schemas.openxmlformats.org/officeDocument/2006/relationships/ctrlProp" Target="../ctrlProps/ctrlProp436.xml"/><Relationship Id="rId323" Type="http://schemas.openxmlformats.org/officeDocument/2006/relationships/ctrlProp" Target="../ctrlProps/ctrlProp457.xml"/><Relationship Id="rId344" Type="http://schemas.openxmlformats.org/officeDocument/2006/relationships/ctrlProp" Target="../ctrlProps/ctrlProp478.xml"/><Relationship Id="rId20" Type="http://schemas.openxmlformats.org/officeDocument/2006/relationships/ctrlProp" Target="../ctrlProps/ctrlProp154.xml"/><Relationship Id="rId41" Type="http://schemas.openxmlformats.org/officeDocument/2006/relationships/ctrlProp" Target="../ctrlProps/ctrlProp175.xml"/><Relationship Id="rId62" Type="http://schemas.openxmlformats.org/officeDocument/2006/relationships/ctrlProp" Target="../ctrlProps/ctrlProp196.xml"/><Relationship Id="rId83" Type="http://schemas.openxmlformats.org/officeDocument/2006/relationships/ctrlProp" Target="../ctrlProps/ctrlProp217.xml"/><Relationship Id="rId179" Type="http://schemas.openxmlformats.org/officeDocument/2006/relationships/ctrlProp" Target="../ctrlProps/ctrlProp313.xml"/><Relationship Id="rId365" Type="http://schemas.openxmlformats.org/officeDocument/2006/relationships/ctrlProp" Target="../ctrlProps/ctrlProp499.xml"/><Relationship Id="rId386" Type="http://schemas.openxmlformats.org/officeDocument/2006/relationships/ctrlProp" Target="../ctrlProps/ctrlProp520.xml"/><Relationship Id="rId190" Type="http://schemas.openxmlformats.org/officeDocument/2006/relationships/ctrlProp" Target="../ctrlProps/ctrlProp324.xml"/><Relationship Id="rId204" Type="http://schemas.openxmlformats.org/officeDocument/2006/relationships/ctrlProp" Target="../ctrlProps/ctrlProp338.xml"/><Relationship Id="rId225" Type="http://schemas.openxmlformats.org/officeDocument/2006/relationships/ctrlProp" Target="../ctrlProps/ctrlProp359.xml"/><Relationship Id="rId246" Type="http://schemas.openxmlformats.org/officeDocument/2006/relationships/ctrlProp" Target="../ctrlProps/ctrlProp380.xml"/><Relationship Id="rId267" Type="http://schemas.openxmlformats.org/officeDocument/2006/relationships/ctrlProp" Target="../ctrlProps/ctrlProp401.xml"/><Relationship Id="rId288" Type="http://schemas.openxmlformats.org/officeDocument/2006/relationships/ctrlProp" Target="../ctrlProps/ctrlProp422.xml"/><Relationship Id="rId106" Type="http://schemas.openxmlformats.org/officeDocument/2006/relationships/ctrlProp" Target="../ctrlProps/ctrlProp240.xml"/><Relationship Id="rId127" Type="http://schemas.openxmlformats.org/officeDocument/2006/relationships/ctrlProp" Target="../ctrlProps/ctrlProp261.xml"/><Relationship Id="rId313" Type="http://schemas.openxmlformats.org/officeDocument/2006/relationships/ctrlProp" Target="../ctrlProps/ctrlProp447.xml"/><Relationship Id="rId10" Type="http://schemas.openxmlformats.org/officeDocument/2006/relationships/ctrlProp" Target="../ctrlProps/ctrlProp144.xml"/><Relationship Id="rId31" Type="http://schemas.openxmlformats.org/officeDocument/2006/relationships/ctrlProp" Target="../ctrlProps/ctrlProp165.xml"/><Relationship Id="rId52" Type="http://schemas.openxmlformats.org/officeDocument/2006/relationships/ctrlProp" Target="../ctrlProps/ctrlProp186.xml"/><Relationship Id="rId73" Type="http://schemas.openxmlformats.org/officeDocument/2006/relationships/ctrlProp" Target="../ctrlProps/ctrlProp207.xml"/><Relationship Id="rId94" Type="http://schemas.openxmlformats.org/officeDocument/2006/relationships/ctrlProp" Target="../ctrlProps/ctrlProp228.xml"/><Relationship Id="rId148" Type="http://schemas.openxmlformats.org/officeDocument/2006/relationships/ctrlProp" Target="../ctrlProps/ctrlProp282.xml"/><Relationship Id="rId169" Type="http://schemas.openxmlformats.org/officeDocument/2006/relationships/ctrlProp" Target="../ctrlProps/ctrlProp303.xml"/><Relationship Id="rId334" Type="http://schemas.openxmlformats.org/officeDocument/2006/relationships/ctrlProp" Target="../ctrlProps/ctrlProp468.xml"/><Relationship Id="rId355" Type="http://schemas.openxmlformats.org/officeDocument/2006/relationships/ctrlProp" Target="../ctrlProps/ctrlProp489.xml"/><Relationship Id="rId376" Type="http://schemas.openxmlformats.org/officeDocument/2006/relationships/ctrlProp" Target="../ctrlProps/ctrlProp510.xml"/><Relationship Id="rId4" Type="http://schemas.openxmlformats.org/officeDocument/2006/relationships/control" Target="../activeX/activeX2.xml"/><Relationship Id="rId180" Type="http://schemas.openxmlformats.org/officeDocument/2006/relationships/ctrlProp" Target="../ctrlProps/ctrlProp314.xml"/><Relationship Id="rId215" Type="http://schemas.openxmlformats.org/officeDocument/2006/relationships/ctrlProp" Target="../ctrlProps/ctrlProp349.xml"/><Relationship Id="rId236" Type="http://schemas.openxmlformats.org/officeDocument/2006/relationships/ctrlProp" Target="../ctrlProps/ctrlProp370.xml"/><Relationship Id="rId257" Type="http://schemas.openxmlformats.org/officeDocument/2006/relationships/ctrlProp" Target="../ctrlProps/ctrlProp391.xml"/><Relationship Id="rId278" Type="http://schemas.openxmlformats.org/officeDocument/2006/relationships/ctrlProp" Target="../ctrlProps/ctrlProp412.xml"/><Relationship Id="rId303" Type="http://schemas.openxmlformats.org/officeDocument/2006/relationships/ctrlProp" Target="../ctrlProps/ctrlProp437.xml"/><Relationship Id="rId42" Type="http://schemas.openxmlformats.org/officeDocument/2006/relationships/ctrlProp" Target="../ctrlProps/ctrlProp176.xml"/><Relationship Id="rId84" Type="http://schemas.openxmlformats.org/officeDocument/2006/relationships/ctrlProp" Target="../ctrlProps/ctrlProp218.xml"/><Relationship Id="rId138" Type="http://schemas.openxmlformats.org/officeDocument/2006/relationships/ctrlProp" Target="../ctrlProps/ctrlProp272.xml"/><Relationship Id="rId345" Type="http://schemas.openxmlformats.org/officeDocument/2006/relationships/ctrlProp" Target="../ctrlProps/ctrlProp479.xml"/><Relationship Id="rId387" Type="http://schemas.openxmlformats.org/officeDocument/2006/relationships/ctrlProp" Target="../ctrlProps/ctrlProp521.xml"/><Relationship Id="rId191" Type="http://schemas.openxmlformats.org/officeDocument/2006/relationships/ctrlProp" Target="../ctrlProps/ctrlProp325.xml"/><Relationship Id="rId205" Type="http://schemas.openxmlformats.org/officeDocument/2006/relationships/ctrlProp" Target="../ctrlProps/ctrlProp339.xml"/><Relationship Id="rId247" Type="http://schemas.openxmlformats.org/officeDocument/2006/relationships/ctrlProp" Target="../ctrlProps/ctrlProp381.xml"/><Relationship Id="rId107" Type="http://schemas.openxmlformats.org/officeDocument/2006/relationships/ctrlProp" Target="../ctrlProps/ctrlProp241.xml"/><Relationship Id="rId289" Type="http://schemas.openxmlformats.org/officeDocument/2006/relationships/ctrlProp" Target="../ctrlProps/ctrlProp423.xml"/><Relationship Id="rId11" Type="http://schemas.openxmlformats.org/officeDocument/2006/relationships/ctrlProp" Target="../ctrlProps/ctrlProp145.xml"/><Relationship Id="rId53" Type="http://schemas.openxmlformats.org/officeDocument/2006/relationships/ctrlProp" Target="../ctrlProps/ctrlProp187.xml"/><Relationship Id="rId149" Type="http://schemas.openxmlformats.org/officeDocument/2006/relationships/ctrlProp" Target="../ctrlProps/ctrlProp283.xml"/><Relationship Id="rId314" Type="http://schemas.openxmlformats.org/officeDocument/2006/relationships/ctrlProp" Target="../ctrlProps/ctrlProp448.xml"/><Relationship Id="rId356" Type="http://schemas.openxmlformats.org/officeDocument/2006/relationships/ctrlProp" Target="../ctrlProps/ctrlProp490.xml"/><Relationship Id="rId95" Type="http://schemas.openxmlformats.org/officeDocument/2006/relationships/ctrlProp" Target="../ctrlProps/ctrlProp229.xml"/><Relationship Id="rId160" Type="http://schemas.openxmlformats.org/officeDocument/2006/relationships/ctrlProp" Target="../ctrlProps/ctrlProp294.xml"/><Relationship Id="rId216" Type="http://schemas.openxmlformats.org/officeDocument/2006/relationships/ctrlProp" Target="../ctrlProps/ctrlProp350.xml"/><Relationship Id="rId258" Type="http://schemas.openxmlformats.org/officeDocument/2006/relationships/ctrlProp" Target="../ctrlProps/ctrlProp392.xml"/><Relationship Id="rId22" Type="http://schemas.openxmlformats.org/officeDocument/2006/relationships/ctrlProp" Target="../ctrlProps/ctrlProp156.xml"/><Relationship Id="rId64" Type="http://schemas.openxmlformats.org/officeDocument/2006/relationships/ctrlProp" Target="../ctrlProps/ctrlProp198.xml"/><Relationship Id="rId118" Type="http://schemas.openxmlformats.org/officeDocument/2006/relationships/ctrlProp" Target="../ctrlProps/ctrlProp252.xml"/><Relationship Id="rId325" Type="http://schemas.openxmlformats.org/officeDocument/2006/relationships/ctrlProp" Target="../ctrlProps/ctrlProp459.xml"/><Relationship Id="rId367" Type="http://schemas.openxmlformats.org/officeDocument/2006/relationships/ctrlProp" Target="../ctrlProps/ctrlProp501.xml"/><Relationship Id="rId171" Type="http://schemas.openxmlformats.org/officeDocument/2006/relationships/ctrlProp" Target="../ctrlProps/ctrlProp305.xml"/><Relationship Id="rId227" Type="http://schemas.openxmlformats.org/officeDocument/2006/relationships/ctrlProp" Target="../ctrlProps/ctrlProp361.xml"/><Relationship Id="rId269" Type="http://schemas.openxmlformats.org/officeDocument/2006/relationships/ctrlProp" Target="../ctrlProps/ctrlProp403.xml"/><Relationship Id="rId33" Type="http://schemas.openxmlformats.org/officeDocument/2006/relationships/ctrlProp" Target="../ctrlProps/ctrlProp167.xml"/><Relationship Id="rId129" Type="http://schemas.openxmlformats.org/officeDocument/2006/relationships/ctrlProp" Target="../ctrlProps/ctrlProp263.xml"/><Relationship Id="rId280" Type="http://schemas.openxmlformats.org/officeDocument/2006/relationships/ctrlProp" Target="../ctrlProps/ctrlProp414.xml"/><Relationship Id="rId336" Type="http://schemas.openxmlformats.org/officeDocument/2006/relationships/ctrlProp" Target="../ctrlProps/ctrlProp470.xml"/><Relationship Id="rId75" Type="http://schemas.openxmlformats.org/officeDocument/2006/relationships/ctrlProp" Target="../ctrlProps/ctrlProp209.xml"/><Relationship Id="rId140" Type="http://schemas.openxmlformats.org/officeDocument/2006/relationships/ctrlProp" Target="../ctrlProps/ctrlProp274.xml"/><Relationship Id="rId182" Type="http://schemas.openxmlformats.org/officeDocument/2006/relationships/ctrlProp" Target="../ctrlProps/ctrlProp316.xml"/><Relationship Id="rId378" Type="http://schemas.openxmlformats.org/officeDocument/2006/relationships/ctrlProp" Target="../ctrlProps/ctrlProp512.xml"/><Relationship Id="rId6" Type="http://schemas.openxmlformats.org/officeDocument/2006/relationships/control" Target="../activeX/activeX3.xml"/><Relationship Id="rId238" Type="http://schemas.openxmlformats.org/officeDocument/2006/relationships/ctrlProp" Target="../ctrlProps/ctrlProp372.xml"/><Relationship Id="rId291" Type="http://schemas.openxmlformats.org/officeDocument/2006/relationships/ctrlProp" Target="../ctrlProps/ctrlProp425.xml"/><Relationship Id="rId305" Type="http://schemas.openxmlformats.org/officeDocument/2006/relationships/ctrlProp" Target="../ctrlProps/ctrlProp439.xml"/><Relationship Id="rId347" Type="http://schemas.openxmlformats.org/officeDocument/2006/relationships/ctrlProp" Target="../ctrlProps/ctrlProp481.xml"/><Relationship Id="rId44" Type="http://schemas.openxmlformats.org/officeDocument/2006/relationships/ctrlProp" Target="../ctrlProps/ctrlProp178.xml"/><Relationship Id="rId86" Type="http://schemas.openxmlformats.org/officeDocument/2006/relationships/ctrlProp" Target="../ctrlProps/ctrlProp220.xml"/><Relationship Id="rId151" Type="http://schemas.openxmlformats.org/officeDocument/2006/relationships/ctrlProp" Target="../ctrlProps/ctrlProp285.xml"/><Relationship Id="rId389" Type="http://schemas.openxmlformats.org/officeDocument/2006/relationships/ctrlProp" Target="../ctrlProps/ctrlProp523.xml"/><Relationship Id="rId193" Type="http://schemas.openxmlformats.org/officeDocument/2006/relationships/ctrlProp" Target="../ctrlProps/ctrlProp327.xml"/><Relationship Id="rId207" Type="http://schemas.openxmlformats.org/officeDocument/2006/relationships/ctrlProp" Target="../ctrlProps/ctrlProp341.xml"/><Relationship Id="rId249" Type="http://schemas.openxmlformats.org/officeDocument/2006/relationships/ctrlProp" Target="../ctrlProps/ctrlProp383.xml"/><Relationship Id="rId13" Type="http://schemas.openxmlformats.org/officeDocument/2006/relationships/ctrlProp" Target="../ctrlProps/ctrlProp147.xml"/><Relationship Id="rId109" Type="http://schemas.openxmlformats.org/officeDocument/2006/relationships/ctrlProp" Target="../ctrlProps/ctrlProp243.xml"/><Relationship Id="rId260" Type="http://schemas.openxmlformats.org/officeDocument/2006/relationships/ctrlProp" Target="../ctrlProps/ctrlProp394.xml"/><Relationship Id="rId316" Type="http://schemas.openxmlformats.org/officeDocument/2006/relationships/ctrlProp" Target="../ctrlProps/ctrlProp450.xml"/><Relationship Id="rId55" Type="http://schemas.openxmlformats.org/officeDocument/2006/relationships/ctrlProp" Target="../ctrlProps/ctrlProp189.xml"/><Relationship Id="rId97" Type="http://schemas.openxmlformats.org/officeDocument/2006/relationships/ctrlProp" Target="../ctrlProps/ctrlProp231.xml"/><Relationship Id="rId120" Type="http://schemas.openxmlformats.org/officeDocument/2006/relationships/ctrlProp" Target="../ctrlProps/ctrlProp254.xml"/><Relationship Id="rId358" Type="http://schemas.openxmlformats.org/officeDocument/2006/relationships/ctrlProp" Target="../ctrlProps/ctrlProp492.xml"/><Relationship Id="rId162" Type="http://schemas.openxmlformats.org/officeDocument/2006/relationships/ctrlProp" Target="../ctrlProps/ctrlProp296.xml"/><Relationship Id="rId218" Type="http://schemas.openxmlformats.org/officeDocument/2006/relationships/ctrlProp" Target="../ctrlProps/ctrlProp352.xml"/><Relationship Id="rId271" Type="http://schemas.openxmlformats.org/officeDocument/2006/relationships/ctrlProp" Target="../ctrlProps/ctrlProp405.xml"/><Relationship Id="rId24" Type="http://schemas.openxmlformats.org/officeDocument/2006/relationships/ctrlProp" Target="../ctrlProps/ctrlProp158.xml"/><Relationship Id="rId66" Type="http://schemas.openxmlformats.org/officeDocument/2006/relationships/ctrlProp" Target="../ctrlProps/ctrlProp200.xml"/><Relationship Id="rId131" Type="http://schemas.openxmlformats.org/officeDocument/2006/relationships/ctrlProp" Target="../ctrlProps/ctrlProp265.xml"/><Relationship Id="rId327" Type="http://schemas.openxmlformats.org/officeDocument/2006/relationships/ctrlProp" Target="../ctrlProps/ctrlProp461.xml"/><Relationship Id="rId369" Type="http://schemas.openxmlformats.org/officeDocument/2006/relationships/ctrlProp" Target="../ctrlProps/ctrlProp503.xml"/><Relationship Id="rId173" Type="http://schemas.openxmlformats.org/officeDocument/2006/relationships/ctrlProp" Target="../ctrlProps/ctrlProp307.xml"/><Relationship Id="rId229" Type="http://schemas.openxmlformats.org/officeDocument/2006/relationships/ctrlProp" Target="../ctrlProps/ctrlProp363.xml"/><Relationship Id="rId380" Type="http://schemas.openxmlformats.org/officeDocument/2006/relationships/ctrlProp" Target="../ctrlProps/ctrlProp514.xml"/><Relationship Id="rId240" Type="http://schemas.openxmlformats.org/officeDocument/2006/relationships/ctrlProp" Target="../ctrlProps/ctrlProp374.xml"/><Relationship Id="rId35" Type="http://schemas.openxmlformats.org/officeDocument/2006/relationships/ctrlProp" Target="../ctrlProps/ctrlProp169.xml"/><Relationship Id="rId77" Type="http://schemas.openxmlformats.org/officeDocument/2006/relationships/ctrlProp" Target="../ctrlProps/ctrlProp211.xml"/><Relationship Id="rId100" Type="http://schemas.openxmlformats.org/officeDocument/2006/relationships/ctrlProp" Target="../ctrlProps/ctrlProp234.xml"/><Relationship Id="rId282" Type="http://schemas.openxmlformats.org/officeDocument/2006/relationships/ctrlProp" Target="../ctrlProps/ctrlProp416.xml"/><Relationship Id="rId338" Type="http://schemas.openxmlformats.org/officeDocument/2006/relationships/ctrlProp" Target="../ctrlProps/ctrlProp472.xml"/><Relationship Id="rId8" Type="http://schemas.openxmlformats.org/officeDocument/2006/relationships/ctrlProp" Target="../ctrlProps/ctrlProp142.xml"/><Relationship Id="rId142" Type="http://schemas.openxmlformats.org/officeDocument/2006/relationships/ctrlProp" Target="../ctrlProps/ctrlProp276.xml"/><Relationship Id="rId184" Type="http://schemas.openxmlformats.org/officeDocument/2006/relationships/ctrlProp" Target="../ctrlProps/ctrlProp318.xml"/><Relationship Id="rId391" Type="http://schemas.openxmlformats.org/officeDocument/2006/relationships/ctrlProp" Target="../ctrlProps/ctrlProp525.xml"/><Relationship Id="rId251" Type="http://schemas.openxmlformats.org/officeDocument/2006/relationships/ctrlProp" Target="../ctrlProps/ctrlProp385.xml"/><Relationship Id="rId46" Type="http://schemas.openxmlformats.org/officeDocument/2006/relationships/ctrlProp" Target="../ctrlProps/ctrlProp180.xml"/><Relationship Id="rId293" Type="http://schemas.openxmlformats.org/officeDocument/2006/relationships/ctrlProp" Target="../ctrlProps/ctrlProp427.xml"/><Relationship Id="rId307" Type="http://schemas.openxmlformats.org/officeDocument/2006/relationships/ctrlProp" Target="../ctrlProps/ctrlProp441.xml"/><Relationship Id="rId349" Type="http://schemas.openxmlformats.org/officeDocument/2006/relationships/ctrlProp" Target="../ctrlProps/ctrlProp483.xml"/><Relationship Id="rId88" Type="http://schemas.openxmlformats.org/officeDocument/2006/relationships/ctrlProp" Target="../ctrlProps/ctrlProp222.xml"/><Relationship Id="rId111" Type="http://schemas.openxmlformats.org/officeDocument/2006/relationships/ctrlProp" Target="../ctrlProps/ctrlProp245.xml"/><Relationship Id="rId153" Type="http://schemas.openxmlformats.org/officeDocument/2006/relationships/ctrlProp" Target="../ctrlProps/ctrlProp287.xml"/><Relationship Id="rId195" Type="http://schemas.openxmlformats.org/officeDocument/2006/relationships/ctrlProp" Target="../ctrlProps/ctrlProp329.xml"/><Relationship Id="rId209" Type="http://schemas.openxmlformats.org/officeDocument/2006/relationships/ctrlProp" Target="../ctrlProps/ctrlProp343.xml"/><Relationship Id="rId360" Type="http://schemas.openxmlformats.org/officeDocument/2006/relationships/ctrlProp" Target="../ctrlProps/ctrlProp494.xml"/><Relationship Id="rId220" Type="http://schemas.openxmlformats.org/officeDocument/2006/relationships/ctrlProp" Target="../ctrlProps/ctrlProp354.xml"/><Relationship Id="rId15" Type="http://schemas.openxmlformats.org/officeDocument/2006/relationships/ctrlProp" Target="../ctrlProps/ctrlProp149.xml"/><Relationship Id="rId57" Type="http://schemas.openxmlformats.org/officeDocument/2006/relationships/ctrlProp" Target="../ctrlProps/ctrlProp191.xml"/><Relationship Id="rId262" Type="http://schemas.openxmlformats.org/officeDocument/2006/relationships/ctrlProp" Target="../ctrlProps/ctrlProp396.xml"/><Relationship Id="rId318" Type="http://schemas.openxmlformats.org/officeDocument/2006/relationships/ctrlProp" Target="../ctrlProps/ctrlProp452.xml"/><Relationship Id="rId99" Type="http://schemas.openxmlformats.org/officeDocument/2006/relationships/ctrlProp" Target="../ctrlProps/ctrlProp233.xml"/><Relationship Id="rId122" Type="http://schemas.openxmlformats.org/officeDocument/2006/relationships/ctrlProp" Target="../ctrlProps/ctrlProp256.xml"/><Relationship Id="rId164" Type="http://schemas.openxmlformats.org/officeDocument/2006/relationships/ctrlProp" Target="../ctrlProps/ctrlProp298.xml"/><Relationship Id="rId371" Type="http://schemas.openxmlformats.org/officeDocument/2006/relationships/ctrlProp" Target="../ctrlProps/ctrlProp505.xml"/><Relationship Id="rId26" Type="http://schemas.openxmlformats.org/officeDocument/2006/relationships/ctrlProp" Target="../ctrlProps/ctrlProp160.xml"/><Relationship Id="rId231" Type="http://schemas.openxmlformats.org/officeDocument/2006/relationships/ctrlProp" Target="../ctrlProps/ctrlProp365.xml"/><Relationship Id="rId273" Type="http://schemas.openxmlformats.org/officeDocument/2006/relationships/ctrlProp" Target="../ctrlProps/ctrlProp407.xml"/><Relationship Id="rId329" Type="http://schemas.openxmlformats.org/officeDocument/2006/relationships/ctrlProp" Target="../ctrlProps/ctrlProp463.xml"/><Relationship Id="rId68" Type="http://schemas.openxmlformats.org/officeDocument/2006/relationships/ctrlProp" Target="../ctrlProps/ctrlProp202.xml"/><Relationship Id="rId133" Type="http://schemas.openxmlformats.org/officeDocument/2006/relationships/ctrlProp" Target="../ctrlProps/ctrlProp267.xml"/><Relationship Id="rId175" Type="http://schemas.openxmlformats.org/officeDocument/2006/relationships/ctrlProp" Target="../ctrlProps/ctrlProp309.xml"/><Relationship Id="rId340" Type="http://schemas.openxmlformats.org/officeDocument/2006/relationships/ctrlProp" Target="../ctrlProps/ctrlProp47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image" Target="../media/image11.emf"/><Relationship Id="rId4" Type="http://schemas.openxmlformats.org/officeDocument/2006/relationships/control" Target="../activeX/activeX4.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35.xml"/><Relationship Id="rId18" Type="http://schemas.openxmlformats.org/officeDocument/2006/relationships/ctrlProp" Target="../ctrlProps/ctrlProp540.xml"/><Relationship Id="rId26" Type="http://schemas.openxmlformats.org/officeDocument/2006/relationships/ctrlProp" Target="../ctrlProps/ctrlProp548.xml"/><Relationship Id="rId3" Type="http://schemas.openxmlformats.org/officeDocument/2006/relationships/vmlDrawing" Target="../drawings/vmlDrawing10.vml"/><Relationship Id="rId21" Type="http://schemas.openxmlformats.org/officeDocument/2006/relationships/ctrlProp" Target="../ctrlProps/ctrlProp543.xml"/><Relationship Id="rId34" Type="http://schemas.openxmlformats.org/officeDocument/2006/relationships/ctrlProp" Target="../ctrlProps/ctrlProp556.xml"/><Relationship Id="rId7" Type="http://schemas.openxmlformats.org/officeDocument/2006/relationships/ctrlProp" Target="../ctrlProps/ctrlProp529.xml"/><Relationship Id="rId12" Type="http://schemas.openxmlformats.org/officeDocument/2006/relationships/ctrlProp" Target="../ctrlProps/ctrlProp534.xml"/><Relationship Id="rId17" Type="http://schemas.openxmlformats.org/officeDocument/2006/relationships/ctrlProp" Target="../ctrlProps/ctrlProp539.xml"/><Relationship Id="rId25" Type="http://schemas.openxmlformats.org/officeDocument/2006/relationships/ctrlProp" Target="../ctrlProps/ctrlProp547.xml"/><Relationship Id="rId33" Type="http://schemas.openxmlformats.org/officeDocument/2006/relationships/ctrlProp" Target="../ctrlProps/ctrlProp555.xml"/><Relationship Id="rId2" Type="http://schemas.openxmlformats.org/officeDocument/2006/relationships/drawing" Target="../drawings/drawing11.xml"/><Relationship Id="rId16" Type="http://schemas.openxmlformats.org/officeDocument/2006/relationships/ctrlProp" Target="../ctrlProps/ctrlProp538.xml"/><Relationship Id="rId20" Type="http://schemas.openxmlformats.org/officeDocument/2006/relationships/ctrlProp" Target="../ctrlProps/ctrlProp542.xml"/><Relationship Id="rId29" Type="http://schemas.openxmlformats.org/officeDocument/2006/relationships/ctrlProp" Target="../ctrlProps/ctrlProp551.xml"/><Relationship Id="rId1" Type="http://schemas.openxmlformats.org/officeDocument/2006/relationships/printerSettings" Target="../printerSettings/printerSettings11.bin"/><Relationship Id="rId6" Type="http://schemas.openxmlformats.org/officeDocument/2006/relationships/ctrlProp" Target="../ctrlProps/ctrlProp528.xml"/><Relationship Id="rId11" Type="http://schemas.openxmlformats.org/officeDocument/2006/relationships/ctrlProp" Target="../ctrlProps/ctrlProp533.xml"/><Relationship Id="rId24" Type="http://schemas.openxmlformats.org/officeDocument/2006/relationships/ctrlProp" Target="../ctrlProps/ctrlProp546.xml"/><Relationship Id="rId32" Type="http://schemas.openxmlformats.org/officeDocument/2006/relationships/ctrlProp" Target="../ctrlProps/ctrlProp554.xml"/><Relationship Id="rId5" Type="http://schemas.openxmlformats.org/officeDocument/2006/relationships/ctrlProp" Target="../ctrlProps/ctrlProp527.xml"/><Relationship Id="rId15" Type="http://schemas.openxmlformats.org/officeDocument/2006/relationships/ctrlProp" Target="../ctrlProps/ctrlProp537.xml"/><Relationship Id="rId23" Type="http://schemas.openxmlformats.org/officeDocument/2006/relationships/ctrlProp" Target="../ctrlProps/ctrlProp545.xml"/><Relationship Id="rId28" Type="http://schemas.openxmlformats.org/officeDocument/2006/relationships/ctrlProp" Target="../ctrlProps/ctrlProp550.xml"/><Relationship Id="rId10" Type="http://schemas.openxmlformats.org/officeDocument/2006/relationships/ctrlProp" Target="../ctrlProps/ctrlProp532.xml"/><Relationship Id="rId19" Type="http://schemas.openxmlformats.org/officeDocument/2006/relationships/ctrlProp" Target="../ctrlProps/ctrlProp541.xml"/><Relationship Id="rId31" Type="http://schemas.openxmlformats.org/officeDocument/2006/relationships/ctrlProp" Target="../ctrlProps/ctrlProp553.xml"/><Relationship Id="rId4" Type="http://schemas.openxmlformats.org/officeDocument/2006/relationships/ctrlProp" Target="../ctrlProps/ctrlProp526.xml"/><Relationship Id="rId9" Type="http://schemas.openxmlformats.org/officeDocument/2006/relationships/ctrlProp" Target="../ctrlProps/ctrlProp531.xml"/><Relationship Id="rId14" Type="http://schemas.openxmlformats.org/officeDocument/2006/relationships/ctrlProp" Target="../ctrlProps/ctrlProp536.xml"/><Relationship Id="rId22" Type="http://schemas.openxmlformats.org/officeDocument/2006/relationships/ctrlProp" Target="../ctrlProps/ctrlProp544.xml"/><Relationship Id="rId27" Type="http://schemas.openxmlformats.org/officeDocument/2006/relationships/ctrlProp" Target="../ctrlProps/ctrlProp549.xml"/><Relationship Id="rId30" Type="http://schemas.openxmlformats.org/officeDocument/2006/relationships/ctrlProp" Target="../ctrlProps/ctrlProp552.xml"/><Relationship Id="rId35" Type="http://schemas.openxmlformats.org/officeDocument/2006/relationships/ctrlProp" Target="../ctrlProps/ctrlProp557.xml"/><Relationship Id="rId8" Type="http://schemas.openxmlformats.org/officeDocument/2006/relationships/ctrlProp" Target="../ctrlProps/ctrlProp530.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567.xml"/><Relationship Id="rId18" Type="http://schemas.openxmlformats.org/officeDocument/2006/relationships/ctrlProp" Target="../ctrlProps/ctrlProp572.xml"/><Relationship Id="rId26" Type="http://schemas.openxmlformats.org/officeDocument/2006/relationships/ctrlProp" Target="../ctrlProps/ctrlProp580.xml"/><Relationship Id="rId3" Type="http://schemas.openxmlformats.org/officeDocument/2006/relationships/vmlDrawing" Target="../drawings/vmlDrawing11.vml"/><Relationship Id="rId21" Type="http://schemas.openxmlformats.org/officeDocument/2006/relationships/ctrlProp" Target="../ctrlProps/ctrlProp575.xml"/><Relationship Id="rId34" Type="http://schemas.openxmlformats.org/officeDocument/2006/relationships/ctrlProp" Target="../ctrlProps/ctrlProp588.xml"/><Relationship Id="rId7" Type="http://schemas.openxmlformats.org/officeDocument/2006/relationships/ctrlProp" Target="../ctrlProps/ctrlProp561.xml"/><Relationship Id="rId12" Type="http://schemas.openxmlformats.org/officeDocument/2006/relationships/ctrlProp" Target="../ctrlProps/ctrlProp566.xml"/><Relationship Id="rId17" Type="http://schemas.openxmlformats.org/officeDocument/2006/relationships/ctrlProp" Target="../ctrlProps/ctrlProp571.xml"/><Relationship Id="rId25" Type="http://schemas.openxmlformats.org/officeDocument/2006/relationships/ctrlProp" Target="../ctrlProps/ctrlProp579.xml"/><Relationship Id="rId33" Type="http://schemas.openxmlformats.org/officeDocument/2006/relationships/ctrlProp" Target="../ctrlProps/ctrlProp587.xml"/><Relationship Id="rId2" Type="http://schemas.openxmlformats.org/officeDocument/2006/relationships/drawing" Target="../drawings/drawing12.xml"/><Relationship Id="rId16" Type="http://schemas.openxmlformats.org/officeDocument/2006/relationships/ctrlProp" Target="../ctrlProps/ctrlProp570.xml"/><Relationship Id="rId20" Type="http://schemas.openxmlformats.org/officeDocument/2006/relationships/ctrlProp" Target="../ctrlProps/ctrlProp574.xml"/><Relationship Id="rId29" Type="http://schemas.openxmlformats.org/officeDocument/2006/relationships/ctrlProp" Target="../ctrlProps/ctrlProp583.xml"/><Relationship Id="rId1" Type="http://schemas.openxmlformats.org/officeDocument/2006/relationships/printerSettings" Target="../printerSettings/printerSettings12.bin"/><Relationship Id="rId6" Type="http://schemas.openxmlformats.org/officeDocument/2006/relationships/ctrlProp" Target="../ctrlProps/ctrlProp560.xml"/><Relationship Id="rId11" Type="http://schemas.openxmlformats.org/officeDocument/2006/relationships/ctrlProp" Target="../ctrlProps/ctrlProp565.xml"/><Relationship Id="rId24" Type="http://schemas.openxmlformats.org/officeDocument/2006/relationships/ctrlProp" Target="../ctrlProps/ctrlProp578.xml"/><Relationship Id="rId32" Type="http://schemas.openxmlformats.org/officeDocument/2006/relationships/ctrlProp" Target="../ctrlProps/ctrlProp586.xml"/><Relationship Id="rId5" Type="http://schemas.openxmlformats.org/officeDocument/2006/relationships/ctrlProp" Target="../ctrlProps/ctrlProp559.xml"/><Relationship Id="rId15" Type="http://schemas.openxmlformats.org/officeDocument/2006/relationships/ctrlProp" Target="../ctrlProps/ctrlProp569.xml"/><Relationship Id="rId23" Type="http://schemas.openxmlformats.org/officeDocument/2006/relationships/ctrlProp" Target="../ctrlProps/ctrlProp577.xml"/><Relationship Id="rId28" Type="http://schemas.openxmlformats.org/officeDocument/2006/relationships/ctrlProp" Target="../ctrlProps/ctrlProp582.xml"/><Relationship Id="rId10" Type="http://schemas.openxmlformats.org/officeDocument/2006/relationships/ctrlProp" Target="../ctrlProps/ctrlProp564.xml"/><Relationship Id="rId19" Type="http://schemas.openxmlformats.org/officeDocument/2006/relationships/ctrlProp" Target="../ctrlProps/ctrlProp573.xml"/><Relationship Id="rId31" Type="http://schemas.openxmlformats.org/officeDocument/2006/relationships/ctrlProp" Target="../ctrlProps/ctrlProp585.xml"/><Relationship Id="rId4" Type="http://schemas.openxmlformats.org/officeDocument/2006/relationships/ctrlProp" Target="../ctrlProps/ctrlProp558.xml"/><Relationship Id="rId9" Type="http://schemas.openxmlformats.org/officeDocument/2006/relationships/ctrlProp" Target="../ctrlProps/ctrlProp563.xml"/><Relationship Id="rId14" Type="http://schemas.openxmlformats.org/officeDocument/2006/relationships/ctrlProp" Target="../ctrlProps/ctrlProp568.xml"/><Relationship Id="rId22" Type="http://schemas.openxmlformats.org/officeDocument/2006/relationships/ctrlProp" Target="../ctrlProps/ctrlProp576.xml"/><Relationship Id="rId27" Type="http://schemas.openxmlformats.org/officeDocument/2006/relationships/ctrlProp" Target="../ctrlProps/ctrlProp581.xml"/><Relationship Id="rId30" Type="http://schemas.openxmlformats.org/officeDocument/2006/relationships/ctrlProp" Target="../ctrlProps/ctrlProp584.xml"/><Relationship Id="rId35" Type="http://schemas.openxmlformats.org/officeDocument/2006/relationships/ctrlProp" Target="../ctrlProps/ctrlProp589.xml"/><Relationship Id="rId8" Type="http://schemas.openxmlformats.org/officeDocument/2006/relationships/ctrlProp" Target="../ctrlProps/ctrlProp562.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rgb="FFFFC000"/>
  </sheetPr>
  <dimension ref="A1:K187"/>
  <sheetViews>
    <sheetView showGridLines="0" showRowColHeaders="0" topLeftCell="A34" zoomScaleNormal="100" zoomScaleSheetLayoutView="100" workbookViewId="0">
      <selection activeCell="C174" sqref="C174"/>
    </sheetView>
  </sheetViews>
  <sheetFormatPr defaultColWidth="0" defaultRowHeight="14.25" zeroHeight="1" x14ac:dyDescent="0.2"/>
  <cols>
    <col min="1" max="1" width="1.28515625" style="1" customWidth="1"/>
    <col min="2" max="10" width="9.28515625" style="1" customWidth="1"/>
    <col min="11" max="11" width="2.28515625" style="1" customWidth="1"/>
    <col min="12" max="16384" width="9.28515625" style="1" hidden="1"/>
  </cols>
  <sheetData>
    <row r="1" spans="1:1" ht="15" x14ac:dyDescent="0.2">
      <c r="A1" s="258"/>
    </row>
    <row r="2" spans="1:1" ht="15" x14ac:dyDescent="0.2">
      <c r="A2" s="258"/>
    </row>
    <row r="3" spans="1:1" ht="15" x14ac:dyDescent="0.2">
      <c r="A3" s="258"/>
    </row>
    <row r="4" spans="1:1" ht="27.75" x14ac:dyDescent="0.2">
      <c r="A4" s="259"/>
    </row>
    <row r="5" spans="1:1" ht="20.25" x14ac:dyDescent="0.2">
      <c r="A5" s="260"/>
    </row>
    <row r="6" spans="1:1" ht="20.25" x14ac:dyDescent="0.2">
      <c r="A6" s="260"/>
    </row>
    <row r="7" spans="1:1" x14ac:dyDescent="0.2"/>
    <row r="8" spans="1:1" x14ac:dyDescent="0.2"/>
    <row r="9" spans="1:1" x14ac:dyDescent="0.2"/>
    <row r="10" spans="1:1" x14ac:dyDescent="0.2"/>
    <row r="11" spans="1:1" x14ac:dyDescent="0.2"/>
    <row r="12" spans="1:1" x14ac:dyDescent="0.2"/>
    <row r="13" spans="1:1" x14ac:dyDescent="0.2"/>
    <row r="14" spans="1:1" x14ac:dyDescent="0.2"/>
    <row r="15" spans="1:1" x14ac:dyDescent="0.2"/>
    <row r="16" spans="1:1" x14ac:dyDescent="0.2"/>
    <row r="17" spans="1:11" x14ac:dyDescent="0.2"/>
    <row r="18" spans="1:11" x14ac:dyDescent="0.2"/>
    <row r="19" spans="1:11" x14ac:dyDescent="0.2"/>
    <row r="20" spans="1:11" x14ac:dyDescent="0.2"/>
    <row r="21" spans="1:11" x14ac:dyDescent="0.2"/>
    <row r="22" spans="1:11" x14ac:dyDescent="0.2"/>
    <row r="23" spans="1:11" x14ac:dyDescent="0.2"/>
    <row r="24" spans="1:11" x14ac:dyDescent="0.2"/>
    <row r="25" spans="1:11" ht="20.25" x14ac:dyDescent="0.2">
      <c r="C25" s="260"/>
    </row>
    <row r="26" spans="1:11" x14ac:dyDescent="0.2"/>
    <row r="27" spans="1:11" x14ac:dyDescent="0.2"/>
    <row r="28" spans="1:11" x14ac:dyDescent="0.2"/>
    <row r="29" spans="1:11" x14ac:dyDescent="0.2"/>
    <row r="30" spans="1:11" x14ac:dyDescent="0.2"/>
    <row r="31" spans="1:11" x14ac:dyDescent="0.2"/>
    <row r="32" spans="1:11" ht="45" x14ac:dyDescent="0.2">
      <c r="A32" s="567" t="s">
        <v>262</v>
      </c>
      <c r="B32" s="567"/>
      <c r="C32" s="567"/>
      <c r="D32" s="567"/>
      <c r="E32" s="567"/>
      <c r="F32" s="567"/>
      <c r="G32" s="567"/>
      <c r="H32" s="567"/>
      <c r="I32" s="567"/>
      <c r="J32" s="567"/>
      <c r="K32" s="567"/>
    </row>
    <row r="33" spans="1:11" ht="20.25" x14ac:dyDescent="0.2">
      <c r="C33" s="260"/>
    </row>
    <row r="34" spans="1:11" ht="33.75" x14ac:dyDescent="0.2">
      <c r="A34" s="568" t="s">
        <v>263</v>
      </c>
      <c r="B34" s="568"/>
      <c r="C34" s="568"/>
      <c r="D34" s="568"/>
      <c r="E34" s="568"/>
      <c r="F34" s="568"/>
      <c r="G34" s="568"/>
      <c r="H34" s="568"/>
      <c r="I34" s="568"/>
      <c r="J34" s="568"/>
      <c r="K34" s="568"/>
    </row>
    <row r="35" spans="1:11" x14ac:dyDescent="0.2"/>
    <row r="36" spans="1:11" x14ac:dyDescent="0.2"/>
    <row r="37" spans="1:11" x14ac:dyDescent="0.2"/>
    <row r="38" spans="1:11" x14ac:dyDescent="0.2"/>
    <row r="39" spans="1:11" x14ac:dyDescent="0.2"/>
    <row r="40" spans="1:11" x14ac:dyDescent="0.2"/>
    <row r="41" spans="1:11" x14ac:dyDescent="0.2"/>
    <row r="42" spans="1:11" x14ac:dyDescent="0.2"/>
    <row r="43" spans="1:11" x14ac:dyDescent="0.2"/>
    <row r="44" spans="1:11" x14ac:dyDescent="0.2"/>
    <row r="45" spans="1:11" x14ac:dyDescent="0.2"/>
    <row r="46" spans="1:11" x14ac:dyDescent="0.2"/>
    <row r="47" spans="1:11" x14ac:dyDescent="0.2"/>
    <row r="48" spans="1:11" ht="20.25" x14ac:dyDescent="0.2">
      <c r="B48" s="261" t="s">
        <v>264</v>
      </c>
    </row>
    <row r="49" spans="1:10" ht="46.5" customHeight="1" x14ac:dyDescent="0.2">
      <c r="B49" s="571" t="s">
        <v>265</v>
      </c>
      <c r="C49" s="571"/>
      <c r="D49" s="571"/>
      <c r="E49" s="571"/>
      <c r="F49" s="571"/>
      <c r="G49" s="571"/>
      <c r="H49" s="571"/>
      <c r="I49" s="571"/>
      <c r="J49" s="571"/>
    </row>
    <row r="50" spans="1:10" x14ac:dyDescent="0.2"/>
    <row r="51" spans="1:10" x14ac:dyDescent="0.2"/>
    <row r="52" spans="1:10" ht="48" customHeight="1" x14ac:dyDescent="0.2">
      <c r="B52" s="571" t="s">
        <v>266</v>
      </c>
      <c r="C52" s="571"/>
      <c r="D52" s="571"/>
      <c r="E52" s="571"/>
      <c r="F52" s="571"/>
      <c r="G52" s="571"/>
      <c r="H52" s="571"/>
      <c r="I52" s="571"/>
      <c r="J52" s="571"/>
    </row>
    <row r="53" spans="1:10" ht="15" x14ac:dyDescent="0.2">
      <c r="B53" s="263"/>
      <c r="C53" s="263"/>
      <c r="D53" s="263"/>
      <c r="E53" s="263"/>
      <c r="F53" s="263"/>
      <c r="G53" s="263"/>
      <c r="H53" s="263"/>
      <c r="I53" s="263"/>
      <c r="J53" s="263"/>
    </row>
    <row r="54" spans="1:10" x14ac:dyDescent="0.2">
      <c r="A54" s="222"/>
    </row>
    <row r="55" spans="1:10" ht="20.25" x14ac:dyDescent="0.2">
      <c r="B55" s="261" t="s">
        <v>267</v>
      </c>
    </row>
    <row r="56" spans="1:10" ht="36.75" customHeight="1" x14ac:dyDescent="0.2">
      <c r="B56" s="569" t="s">
        <v>268</v>
      </c>
      <c r="C56" s="569"/>
      <c r="D56" s="569"/>
      <c r="E56" s="569"/>
      <c r="F56" s="569"/>
      <c r="G56" s="569"/>
      <c r="H56" s="569"/>
      <c r="I56" s="569"/>
      <c r="J56" s="569"/>
    </row>
    <row r="57" spans="1:10" ht="20.25" x14ac:dyDescent="0.2">
      <c r="A57" s="262"/>
    </row>
    <row r="58" spans="1:10" ht="20.25" x14ac:dyDescent="0.2">
      <c r="A58" s="262"/>
    </row>
    <row r="59" spans="1:10" ht="20.25" x14ac:dyDescent="0.2">
      <c r="A59" s="262"/>
    </row>
    <row r="60" spans="1:10" x14ac:dyDescent="0.2"/>
    <row r="61" spans="1:10" ht="20.25" x14ac:dyDescent="0.2">
      <c r="A61" s="262"/>
    </row>
    <row r="62" spans="1:10" ht="20.25" x14ac:dyDescent="0.2">
      <c r="A62" s="262"/>
    </row>
    <row r="63" spans="1:10" ht="20.25" x14ac:dyDescent="0.2">
      <c r="A63" s="262"/>
    </row>
    <row r="64" spans="1:10" ht="20.25" x14ac:dyDescent="0.2">
      <c r="A64" s="262"/>
    </row>
    <row r="65" spans="1:7" ht="20.25" x14ac:dyDescent="0.2">
      <c r="A65" s="262"/>
    </row>
    <row r="66" spans="1:7" x14ac:dyDescent="0.2"/>
    <row r="67" spans="1:7" x14ac:dyDescent="0.2"/>
    <row r="68" spans="1:7" x14ac:dyDescent="0.2"/>
    <row r="69" spans="1:7" x14ac:dyDescent="0.2"/>
    <row r="70" spans="1:7" x14ac:dyDescent="0.2"/>
    <row r="71" spans="1:7" x14ac:dyDescent="0.2"/>
    <row r="72" spans="1:7" x14ac:dyDescent="0.2"/>
    <row r="73" spans="1:7" x14ac:dyDescent="0.2"/>
    <row r="74" spans="1:7" x14ac:dyDescent="0.2"/>
    <row r="75" spans="1:7" x14ac:dyDescent="0.2"/>
    <row r="76" spans="1:7" x14ac:dyDescent="0.2"/>
    <row r="77" spans="1:7" ht="20.100000000000001" customHeight="1" x14ac:dyDescent="0.25">
      <c r="B77" s="2" t="s">
        <v>291</v>
      </c>
      <c r="G77"/>
    </row>
    <row r="78" spans="1:7" x14ac:dyDescent="0.2"/>
    <row r="79" spans="1:7" x14ac:dyDescent="0.2">
      <c r="B79" s="1" t="s">
        <v>294</v>
      </c>
    </row>
    <row r="80" spans="1:7" x14ac:dyDescent="0.2">
      <c r="B80" s="1" t="s">
        <v>292</v>
      </c>
    </row>
    <row r="81" spans="2:2" x14ac:dyDescent="0.2">
      <c r="B81" s="1" t="s">
        <v>293</v>
      </c>
    </row>
    <row r="82" spans="2:2" x14ac:dyDescent="0.2"/>
    <row r="83" spans="2:2" x14ac:dyDescent="0.2"/>
    <row r="84" spans="2:2" x14ac:dyDescent="0.2"/>
    <row r="85" spans="2:2" x14ac:dyDescent="0.2"/>
    <row r="86" spans="2:2" x14ac:dyDescent="0.2"/>
    <row r="87" spans="2:2" x14ac:dyDescent="0.2"/>
    <row r="88" spans="2:2" x14ac:dyDescent="0.2"/>
    <row r="89" spans="2:2" x14ac:dyDescent="0.2"/>
    <row r="90" spans="2:2" x14ac:dyDescent="0.2"/>
    <row r="91" spans="2:2" ht="15" x14ac:dyDescent="0.2">
      <c r="B91" s="264" t="s">
        <v>269</v>
      </c>
    </row>
    <row r="92" spans="2:2" x14ac:dyDescent="0.2"/>
    <row r="93" spans="2:2" x14ac:dyDescent="0.2"/>
    <row r="94" spans="2:2" x14ac:dyDescent="0.2"/>
    <row r="95" spans="2:2" x14ac:dyDescent="0.2"/>
    <row r="96" spans="2:2"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spans="2:3" x14ac:dyDescent="0.2"/>
    <row r="114" spans="2:3" x14ac:dyDescent="0.2"/>
    <row r="115" spans="2:3" x14ac:dyDescent="0.2"/>
    <row r="116" spans="2:3" ht="20.25" x14ac:dyDescent="0.25">
      <c r="B116" s="261" t="s">
        <v>270</v>
      </c>
      <c r="C116"/>
    </row>
    <row r="117" spans="2:3" ht="15" x14ac:dyDescent="0.2">
      <c r="B117" s="258" t="s">
        <v>271</v>
      </c>
    </row>
    <row r="118" spans="2:3" ht="15" x14ac:dyDescent="0.2">
      <c r="B118" s="258" t="s">
        <v>272</v>
      </c>
    </row>
    <row r="119" spans="2:3" x14ac:dyDescent="0.2"/>
    <row r="120" spans="2:3" x14ac:dyDescent="0.2"/>
    <row r="121" spans="2:3" x14ac:dyDescent="0.2"/>
    <row r="122" spans="2:3" x14ac:dyDescent="0.2"/>
    <row r="123" spans="2:3" x14ac:dyDescent="0.2"/>
    <row r="124" spans="2:3" x14ac:dyDescent="0.2"/>
    <row r="125" spans="2:3" x14ac:dyDescent="0.2"/>
    <row r="126" spans="2:3" x14ac:dyDescent="0.2"/>
    <row r="127" spans="2:3" x14ac:dyDescent="0.2"/>
    <row r="128" spans="2:3" x14ac:dyDescent="0.2"/>
    <row r="129" spans="2:10" x14ac:dyDescent="0.2"/>
    <row r="130" spans="2:10" x14ac:dyDescent="0.2"/>
    <row r="131" spans="2:10" x14ac:dyDescent="0.2"/>
    <row r="132" spans="2:10" x14ac:dyDescent="0.2"/>
    <row r="133" spans="2:10" x14ac:dyDescent="0.2"/>
    <row r="134" spans="2:10" x14ac:dyDescent="0.2"/>
    <row r="135" spans="2:10" x14ac:dyDescent="0.2"/>
    <row r="136" spans="2:10" x14ac:dyDescent="0.2"/>
    <row r="137" spans="2:10" x14ac:dyDescent="0.2"/>
    <row r="138" spans="2:10" x14ac:dyDescent="0.2"/>
    <row r="139" spans="2:10" x14ac:dyDescent="0.2"/>
    <row r="140" spans="2:10" x14ac:dyDescent="0.2"/>
    <row r="141" spans="2:10" x14ac:dyDescent="0.2"/>
    <row r="142" spans="2:10" ht="20.25" x14ac:dyDescent="0.2">
      <c r="B142" s="261" t="s">
        <v>273</v>
      </c>
    </row>
    <row r="143" spans="2:10" ht="50.25" customHeight="1" x14ac:dyDescent="0.2">
      <c r="B143" s="569" t="s">
        <v>274</v>
      </c>
      <c r="C143" s="569"/>
      <c r="D143" s="569"/>
      <c r="E143" s="569"/>
      <c r="F143" s="569"/>
      <c r="G143" s="569"/>
      <c r="H143" s="569"/>
      <c r="I143" s="569"/>
      <c r="J143" s="569"/>
    </row>
    <row r="144" spans="2:10"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spans="2:10" x14ac:dyDescent="0.2"/>
    <row r="162" spans="2:10" ht="15" x14ac:dyDescent="0.2">
      <c r="B162" s="264" t="s">
        <v>275</v>
      </c>
    </row>
    <row r="163" spans="2:10" x14ac:dyDescent="0.2"/>
    <row r="164" spans="2:10" x14ac:dyDescent="0.2"/>
    <row r="165" spans="2:10" ht="20.25" x14ac:dyDescent="0.3">
      <c r="B165" s="265" t="s">
        <v>276</v>
      </c>
    </row>
    <row r="166" spans="2:10" x14ac:dyDescent="0.2">
      <c r="B166" s="1" t="s">
        <v>277</v>
      </c>
    </row>
    <row r="167" spans="2:10" x14ac:dyDescent="0.2">
      <c r="B167" s="1" t="s">
        <v>278</v>
      </c>
    </row>
    <row r="168" spans="2:10" x14ac:dyDescent="0.2">
      <c r="B168" s="1" t="s">
        <v>279</v>
      </c>
    </row>
    <row r="169" spans="2:10" ht="33" customHeight="1" x14ac:dyDescent="0.2">
      <c r="B169" s="570" t="s">
        <v>280</v>
      </c>
      <c r="C169" s="570"/>
      <c r="D169" s="570"/>
      <c r="E169" s="570"/>
      <c r="F169" s="570"/>
      <c r="G169" s="570"/>
      <c r="H169" s="570"/>
      <c r="I169" s="570"/>
      <c r="J169" s="570"/>
    </row>
    <row r="170" spans="2:10" x14ac:dyDescent="0.2">
      <c r="B170" s="285"/>
      <c r="C170" s="285"/>
      <c r="D170" s="285"/>
      <c r="E170" s="285"/>
      <c r="F170" s="285"/>
      <c r="G170" s="285"/>
      <c r="H170" s="285"/>
      <c r="I170" s="285"/>
      <c r="J170" s="285"/>
    </row>
    <row r="171" spans="2:10" x14ac:dyDescent="0.2"/>
    <row r="172" spans="2:10" ht="20.25" x14ac:dyDescent="0.3">
      <c r="B172" s="265" t="s">
        <v>281</v>
      </c>
    </row>
    <row r="173" spans="2:10" x14ac:dyDescent="0.2">
      <c r="B173" s="1" t="s">
        <v>282</v>
      </c>
    </row>
    <row r="174" spans="2:10" x14ac:dyDescent="0.2">
      <c r="B174" s="1" t="s">
        <v>346</v>
      </c>
    </row>
    <row r="175" spans="2:10" x14ac:dyDescent="0.2">
      <c r="B175" s="1" t="s">
        <v>283</v>
      </c>
    </row>
    <row r="176" spans="2:10" x14ac:dyDescent="0.2">
      <c r="B176" s="1" t="s">
        <v>284</v>
      </c>
    </row>
    <row r="177" spans="2:2" x14ac:dyDescent="0.2"/>
    <row r="178" spans="2:2" x14ac:dyDescent="0.2">
      <c r="B178" s="1" t="s">
        <v>285</v>
      </c>
    </row>
    <row r="179" spans="2:2" x14ac:dyDescent="0.2">
      <c r="B179" s="1" t="s">
        <v>287</v>
      </c>
    </row>
    <row r="180" spans="2:2" x14ac:dyDescent="0.2">
      <c r="B180" s="1" t="s">
        <v>288</v>
      </c>
    </row>
    <row r="181" spans="2:2" x14ac:dyDescent="0.2"/>
    <row r="182" spans="2:2" x14ac:dyDescent="0.2">
      <c r="B182" s="1" t="s">
        <v>286</v>
      </c>
    </row>
    <row r="183" spans="2:2" x14ac:dyDescent="0.2">
      <c r="B183" s="1" t="s">
        <v>289</v>
      </c>
    </row>
    <row r="184" spans="2:2" x14ac:dyDescent="0.2"/>
    <row r="185" spans="2:2" x14ac:dyDescent="0.2"/>
    <row r="186" spans="2:2" x14ac:dyDescent="0.2"/>
    <row r="187" spans="2:2" x14ac:dyDescent="0.2"/>
  </sheetData>
  <sheetProtection password="8109" sheet="1" objects="1" scenarios="1" selectLockedCells="1"/>
  <mergeCells count="7">
    <mergeCell ref="A32:K32"/>
    <mergeCell ref="A34:K34"/>
    <mergeCell ref="B56:J56"/>
    <mergeCell ref="B143:J143"/>
    <mergeCell ref="B169:J169"/>
    <mergeCell ref="B49:J49"/>
    <mergeCell ref="B52:J52"/>
  </mergeCells>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3" tint="0.39997558519241921"/>
  </sheetPr>
  <dimension ref="A2:S36"/>
  <sheetViews>
    <sheetView showGridLines="0" showRowColHeaders="0" tabSelected="1" zoomScaleNormal="100" workbookViewId="0">
      <selection activeCell="C9" sqref="C9:F9"/>
    </sheetView>
  </sheetViews>
  <sheetFormatPr defaultColWidth="9.28515625" defaultRowHeight="14.25" x14ac:dyDescent="0.2"/>
  <cols>
    <col min="1" max="1" width="2.7109375" style="1" customWidth="1"/>
    <col min="2" max="2" width="40.28515625" style="1" customWidth="1"/>
    <col min="3" max="3" width="11.28515625" style="1" customWidth="1"/>
    <col min="4" max="4" width="7.7109375" style="1" customWidth="1"/>
    <col min="5" max="5" width="9.28515625" style="1" customWidth="1"/>
    <col min="6" max="6" width="7.7109375" style="1" customWidth="1"/>
    <col min="7" max="7" width="1.7109375" style="1" customWidth="1"/>
    <col min="8" max="8" width="25.7109375" style="1" customWidth="1"/>
    <col min="9" max="9" width="4.7109375" style="1" customWidth="1"/>
    <col min="10" max="10" width="1.7109375" style="1" customWidth="1"/>
    <col min="11" max="11" width="4.7109375" style="1" customWidth="1"/>
    <col min="12" max="12" width="1.7109375" style="1" customWidth="1"/>
    <col min="13" max="13" width="14.7109375" style="1" bestFit="1" customWidth="1"/>
    <col min="14" max="14" width="4.7109375" style="1" customWidth="1"/>
    <col min="15" max="15" width="1.7109375" style="1" customWidth="1"/>
    <col min="16" max="16" width="4.7109375" style="1" customWidth="1"/>
    <col min="17" max="17" width="2" style="1" customWidth="1"/>
    <col min="18" max="19" width="9.28515625" style="1" customWidth="1"/>
    <col min="20" max="16384" width="9.28515625" style="1"/>
  </cols>
  <sheetData>
    <row r="2" spans="2:16" ht="14.25" customHeight="1" x14ac:dyDescent="0.2">
      <c r="C2" s="220"/>
      <c r="D2" s="220"/>
      <c r="E2" s="220"/>
      <c r="F2" s="220"/>
      <c r="G2" s="220"/>
      <c r="H2" s="220"/>
      <c r="I2" s="220"/>
      <c r="J2" s="220"/>
      <c r="K2" s="220"/>
      <c r="L2" s="220"/>
      <c r="M2" s="220"/>
      <c r="N2" s="220"/>
      <c r="O2" s="220"/>
    </row>
    <row r="3" spans="2:16" x14ac:dyDescent="0.2">
      <c r="C3" s="220"/>
      <c r="D3" s="220"/>
      <c r="E3" s="220"/>
      <c r="F3" s="220"/>
      <c r="G3" s="220"/>
      <c r="H3" s="220"/>
      <c r="I3" s="220"/>
      <c r="J3" s="220"/>
      <c r="K3" s="220"/>
      <c r="L3" s="220"/>
      <c r="M3" s="220"/>
      <c r="N3" s="220"/>
      <c r="O3" s="220"/>
    </row>
    <row r="4" spans="2:16" x14ac:dyDescent="0.2">
      <c r="C4" s="220"/>
      <c r="D4" s="220"/>
      <c r="E4" s="220"/>
      <c r="F4" s="220"/>
      <c r="G4" s="220"/>
      <c r="H4" s="220"/>
      <c r="I4" s="220"/>
      <c r="J4" s="220"/>
      <c r="K4" s="220"/>
      <c r="L4" s="220"/>
      <c r="M4" s="220"/>
      <c r="N4" s="220"/>
      <c r="O4" s="220"/>
    </row>
    <row r="6" spans="2:16" s="266" customFormat="1" ht="33" customHeight="1" x14ac:dyDescent="0.2">
      <c r="B6" s="582" t="s">
        <v>21</v>
      </c>
      <c r="C6" s="582"/>
      <c r="D6" s="582"/>
      <c r="E6" s="582"/>
      <c r="F6" s="582"/>
      <c r="G6" s="582"/>
      <c r="H6" s="582"/>
      <c r="I6" s="582"/>
      <c r="J6" s="582"/>
      <c r="K6" s="582"/>
      <c r="L6" s="582"/>
      <c r="M6" s="582"/>
      <c r="N6" s="582"/>
      <c r="O6" s="582"/>
      <c r="P6" s="582"/>
    </row>
    <row r="7" spans="2:16" s="266" customFormat="1" ht="6" customHeight="1" x14ac:dyDescent="0.2">
      <c r="H7" s="584"/>
      <c r="I7" s="584"/>
      <c r="J7" s="584"/>
      <c r="K7" s="584"/>
      <c r="L7" s="584"/>
      <c r="M7" s="584"/>
      <c r="N7" s="584"/>
      <c r="O7" s="584"/>
      <c r="P7" s="584"/>
    </row>
    <row r="8" spans="2:16" s="266" customFormat="1" ht="6" customHeight="1" x14ac:dyDescent="0.2">
      <c r="H8" s="452"/>
      <c r="I8" s="452"/>
      <c r="J8" s="452"/>
      <c r="K8" s="452"/>
      <c r="L8" s="452"/>
      <c r="M8" s="452"/>
      <c r="N8" s="452"/>
      <c r="O8" s="452"/>
      <c r="P8" s="452"/>
    </row>
    <row r="9" spans="2:16" ht="17.100000000000001" customHeight="1" x14ac:dyDescent="0.25">
      <c r="B9" s="250" t="s">
        <v>0</v>
      </c>
      <c r="C9" s="573"/>
      <c r="D9" s="573"/>
      <c r="E9" s="573"/>
      <c r="F9" s="573"/>
      <c r="G9" s="2"/>
      <c r="H9" s="250" t="s">
        <v>12</v>
      </c>
      <c r="I9" s="573"/>
      <c r="J9" s="573"/>
      <c r="K9" s="573"/>
      <c r="L9" s="573"/>
      <c r="M9" s="573"/>
      <c r="N9" s="573"/>
      <c r="O9" s="573"/>
      <c r="P9" s="573"/>
    </row>
    <row r="10" spans="2:16" ht="16.5" customHeight="1" x14ac:dyDescent="0.25">
      <c r="B10" s="579"/>
      <c r="C10" s="579"/>
      <c r="D10" s="579"/>
      <c r="E10" s="579"/>
      <c r="F10" s="579"/>
      <c r="G10" s="2"/>
      <c r="H10" s="585"/>
      <c r="I10" s="585"/>
      <c r="J10" s="585"/>
      <c r="K10" s="585"/>
      <c r="L10" s="585"/>
      <c r="M10" s="585"/>
      <c r="N10" s="585"/>
      <c r="O10" s="585"/>
      <c r="P10" s="585"/>
    </row>
    <row r="11" spans="2:16" ht="17.100000000000001" customHeight="1" x14ac:dyDescent="0.25">
      <c r="B11" s="250" t="s">
        <v>22</v>
      </c>
      <c r="C11" s="574"/>
      <c r="D11" s="574"/>
      <c r="E11" s="574"/>
      <c r="F11" s="574"/>
      <c r="G11" s="2"/>
      <c r="H11" s="250" t="s">
        <v>13</v>
      </c>
      <c r="I11" s="573"/>
      <c r="J11" s="573"/>
      <c r="K11" s="573"/>
      <c r="L11" s="573"/>
      <c r="M11" s="573"/>
      <c r="N11" s="573"/>
      <c r="O11" s="573"/>
      <c r="P11" s="573"/>
    </row>
    <row r="12" spans="2:16" ht="17.100000000000001" customHeight="1" x14ac:dyDescent="0.25">
      <c r="B12" s="579"/>
      <c r="C12" s="579"/>
      <c r="D12" s="579"/>
      <c r="E12" s="579"/>
      <c r="F12" s="579"/>
      <c r="G12" s="2"/>
      <c r="H12" s="585"/>
      <c r="I12" s="585"/>
      <c r="J12" s="585"/>
      <c r="K12" s="585"/>
      <c r="L12" s="585"/>
      <c r="M12" s="585"/>
      <c r="N12" s="585"/>
      <c r="O12" s="585"/>
      <c r="P12" s="585"/>
    </row>
    <row r="13" spans="2:16" ht="17.100000000000001" customHeight="1" x14ac:dyDescent="0.25">
      <c r="B13" s="250" t="s">
        <v>305</v>
      </c>
      <c r="C13" s="250" t="s">
        <v>307</v>
      </c>
      <c r="D13" s="434" t="b">
        <v>0</v>
      </c>
      <c r="E13" s="250" t="s">
        <v>306</v>
      </c>
      <c r="F13" s="434" t="b">
        <v>0</v>
      </c>
      <c r="G13" s="2"/>
      <c r="H13" s="252"/>
      <c r="I13" s="583"/>
      <c r="J13" s="583"/>
      <c r="K13" s="583"/>
      <c r="L13" s="583"/>
      <c r="M13" s="583"/>
      <c r="N13" s="583"/>
      <c r="O13" s="583"/>
      <c r="P13" s="583"/>
    </row>
    <row r="14" spans="2:16" ht="17.100000000000001" customHeight="1" x14ac:dyDescent="0.25">
      <c r="B14" s="408"/>
      <c r="C14" s="408"/>
      <c r="D14" s="408"/>
      <c r="E14" s="408"/>
      <c r="F14" s="408"/>
      <c r="G14" s="2"/>
      <c r="H14" s="252" t="s">
        <v>14</v>
      </c>
      <c r="I14" s="575"/>
      <c r="J14" s="575"/>
      <c r="K14" s="575"/>
      <c r="L14" s="575"/>
      <c r="M14" s="575"/>
      <c r="N14" s="575"/>
      <c r="O14" s="575"/>
      <c r="P14" s="575"/>
    </row>
    <row r="15" spans="2:16" ht="17.100000000000001" customHeight="1" x14ac:dyDescent="0.25">
      <c r="B15" s="250" t="s">
        <v>1</v>
      </c>
      <c r="C15" s="573"/>
      <c r="D15" s="573"/>
      <c r="E15" s="573"/>
      <c r="F15" s="573"/>
      <c r="G15" s="2"/>
      <c r="H15" s="252"/>
      <c r="I15" s="575"/>
      <c r="J15" s="575"/>
      <c r="K15" s="575"/>
      <c r="L15" s="575"/>
      <c r="M15" s="575"/>
      <c r="N15" s="575"/>
      <c r="O15" s="575"/>
      <c r="P15" s="575"/>
    </row>
    <row r="16" spans="2:16" ht="17.100000000000001" customHeight="1" x14ac:dyDescent="0.25">
      <c r="B16" s="579"/>
      <c r="C16" s="579"/>
      <c r="D16" s="579"/>
      <c r="E16" s="579"/>
      <c r="F16" s="579"/>
      <c r="G16" s="2"/>
      <c r="H16" s="252"/>
      <c r="I16" s="575"/>
      <c r="J16" s="575"/>
      <c r="K16" s="575"/>
      <c r="L16" s="575"/>
      <c r="M16" s="575"/>
      <c r="N16" s="575"/>
      <c r="O16" s="575"/>
      <c r="P16" s="575"/>
    </row>
    <row r="17" spans="1:19" ht="17.100000000000001" customHeight="1" x14ac:dyDescent="0.25">
      <c r="B17" s="250" t="s">
        <v>2</v>
      </c>
      <c r="C17" s="574"/>
      <c r="D17" s="574"/>
      <c r="E17" s="574"/>
      <c r="F17" s="574"/>
    </row>
    <row r="18" spans="1:19" ht="17.100000000000001" customHeight="1" x14ac:dyDescent="0.25">
      <c r="B18" s="252"/>
      <c r="C18" s="572"/>
      <c r="D18" s="572"/>
      <c r="E18" s="572"/>
      <c r="F18" s="572"/>
      <c r="H18" s="250" t="s">
        <v>352</v>
      </c>
      <c r="I18" s="573"/>
      <c r="J18" s="573"/>
      <c r="K18" s="573"/>
      <c r="L18" s="573"/>
      <c r="M18" s="573"/>
      <c r="N18" s="573"/>
      <c r="O18" s="573"/>
      <c r="P18" s="573"/>
    </row>
    <row r="19" spans="1:19" ht="17.100000000000001" customHeight="1" x14ac:dyDescent="0.25">
      <c r="B19" s="252" t="s">
        <v>3</v>
      </c>
      <c r="C19" s="576"/>
      <c r="D19" s="576"/>
      <c r="E19" s="576"/>
      <c r="F19" s="576"/>
    </row>
    <row r="20" spans="1:19" ht="17.100000000000001" customHeight="1" x14ac:dyDescent="0.25">
      <c r="B20" s="251"/>
      <c r="C20" s="576"/>
      <c r="D20" s="576"/>
      <c r="E20" s="576"/>
      <c r="F20" s="576"/>
      <c r="H20" s="250" t="s">
        <v>15</v>
      </c>
      <c r="I20" s="573"/>
      <c r="J20" s="573"/>
      <c r="K20" s="573"/>
      <c r="L20" s="573"/>
      <c r="M20" s="573"/>
      <c r="N20" s="573"/>
      <c r="O20" s="573"/>
      <c r="P20" s="573"/>
    </row>
    <row r="21" spans="1:19" ht="17.100000000000001" customHeight="1" x14ac:dyDescent="0.2">
      <c r="B21" s="253"/>
      <c r="C21" s="577"/>
      <c r="D21" s="577"/>
      <c r="E21" s="577"/>
      <c r="F21" s="577"/>
    </row>
    <row r="22" spans="1:19" ht="17.100000000000001" customHeight="1" x14ac:dyDescent="0.25">
      <c r="B22" s="579" t="s">
        <v>4</v>
      </c>
      <c r="C22" s="579"/>
      <c r="D22" s="579"/>
      <c r="E22" s="579"/>
      <c r="F22" s="579"/>
      <c r="H22" s="250" t="s">
        <v>16</v>
      </c>
      <c r="I22" s="574"/>
      <c r="J22" s="574"/>
      <c r="K22" s="574"/>
      <c r="L22" s="574"/>
      <c r="M22" s="574"/>
      <c r="N22" s="574"/>
      <c r="O22" s="574"/>
      <c r="P22" s="574"/>
    </row>
    <row r="23" spans="1:19" ht="17.100000000000001" customHeight="1" x14ac:dyDescent="0.25">
      <c r="A23" s="194">
        <f>D23+F23+C25+1</f>
        <v>1</v>
      </c>
      <c r="B23" s="250" t="s">
        <v>23</v>
      </c>
      <c r="C23" s="232" t="s">
        <v>349</v>
      </c>
      <c r="D23" s="177"/>
      <c r="E23" s="232" t="s">
        <v>350</v>
      </c>
      <c r="F23" s="177"/>
    </row>
    <row r="24" spans="1:19" ht="17.100000000000001" customHeight="1" x14ac:dyDescent="0.25">
      <c r="B24" s="578"/>
      <c r="C24" s="578"/>
      <c r="D24" s="578"/>
      <c r="E24" s="578"/>
      <c r="F24" s="578"/>
      <c r="H24" s="250" t="s">
        <v>353</v>
      </c>
      <c r="I24" s="574"/>
      <c r="J24" s="574"/>
      <c r="K24" s="574"/>
      <c r="L24" s="574"/>
      <c r="M24" s="574"/>
      <c r="N24" s="574"/>
      <c r="O24" s="574"/>
      <c r="P24" s="574"/>
    </row>
    <row r="25" spans="1:19" ht="17.100000000000001" customHeight="1" x14ac:dyDescent="0.25">
      <c r="B25" s="250" t="s">
        <v>5</v>
      </c>
      <c r="C25" s="573"/>
      <c r="D25" s="573"/>
      <c r="E25" s="573"/>
      <c r="F25" s="573"/>
    </row>
    <row r="26" spans="1:19" ht="17.100000000000001" customHeight="1" x14ac:dyDescent="0.25">
      <c r="B26" s="578"/>
      <c r="C26" s="578"/>
      <c r="D26" s="578"/>
      <c r="E26" s="578"/>
      <c r="F26" s="578"/>
      <c r="H26" s="233" t="s">
        <v>313</v>
      </c>
      <c r="I26" s="110" t="s">
        <v>314</v>
      </c>
      <c r="J26" s="110"/>
      <c r="K26" s="110" t="s">
        <v>312</v>
      </c>
      <c r="N26" s="110" t="s">
        <v>314</v>
      </c>
      <c r="O26" s="110"/>
      <c r="P26" s="110" t="s">
        <v>312</v>
      </c>
      <c r="Q26" s="3"/>
      <c r="R26" s="3"/>
    </row>
    <row r="27" spans="1:19" ht="17.100000000000001" customHeight="1" x14ac:dyDescent="0.25">
      <c r="B27" s="250" t="s">
        <v>6</v>
      </c>
      <c r="C27" s="573"/>
      <c r="D27" s="573"/>
      <c r="E27" s="573"/>
      <c r="F27" s="573"/>
      <c r="H27" s="233" t="s">
        <v>25</v>
      </c>
      <c r="I27" s="257" t="b">
        <v>0</v>
      </c>
      <c r="J27" s="120"/>
      <c r="K27" s="257" t="b">
        <v>0</v>
      </c>
      <c r="M27" s="233" t="s">
        <v>26</v>
      </c>
      <c r="N27" s="257" t="b">
        <v>0</v>
      </c>
      <c r="O27" s="120"/>
      <c r="P27" s="257" t="b">
        <v>0</v>
      </c>
      <c r="Q27" s="3"/>
      <c r="R27" s="3"/>
    </row>
    <row r="28" spans="1:19" ht="17.100000000000001" customHeight="1" x14ac:dyDescent="0.25">
      <c r="B28" s="578"/>
      <c r="C28" s="578"/>
      <c r="D28" s="578"/>
      <c r="E28" s="578"/>
      <c r="F28" s="578"/>
      <c r="H28" s="233" t="s">
        <v>27</v>
      </c>
      <c r="I28" s="257" t="b">
        <v>0</v>
      </c>
      <c r="J28" s="120"/>
      <c r="K28" s="257" t="b">
        <v>0</v>
      </c>
      <c r="M28" s="233" t="s">
        <v>28</v>
      </c>
      <c r="N28" s="257" t="b">
        <v>0</v>
      </c>
      <c r="O28" s="121"/>
      <c r="P28" s="257" t="b">
        <v>0</v>
      </c>
      <c r="Q28" s="3"/>
      <c r="R28" s="3"/>
    </row>
    <row r="29" spans="1:19" ht="17.100000000000001" customHeight="1" x14ac:dyDescent="0.25">
      <c r="B29" s="250" t="s">
        <v>7</v>
      </c>
      <c r="C29" s="573"/>
      <c r="D29" s="573"/>
      <c r="E29" s="573"/>
      <c r="F29" s="573"/>
      <c r="H29" s="233" t="s">
        <v>29</v>
      </c>
      <c r="I29" s="257" t="b">
        <v>0</v>
      </c>
      <c r="J29" s="120"/>
      <c r="K29" s="257" t="b">
        <v>0</v>
      </c>
      <c r="M29" s="234" t="s">
        <v>30</v>
      </c>
      <c r="N29" s="257" t="b">
        <v>0</v>
      </c>
      <c r="O29" s="120"/>
      <c r="P29" s="257" t="b">
        <v>0</v>
      </c>
      <c r="Q29" s="3"/>
      <c r="R29" s="3"/>
    </row>
    <row r="30" spans="1:19" ht="17.100000000000001" customHeight="1" x14ac:dyDescent="0.2">
      <c r="B30" s="413"/>
      <c r="C30" s="413"/>
      <c r="D30" s="413"/>
      <c r="E30" s="413"/>
      <c r="F30" s="413"/>
      <c r="H30" s="233" t="s">
        <v>17</v>
      </c>
      <c r="I30" s="580" t="b">
        <v>0</v>
      </c>
      <c r="J30" s="120"/>
      <c r="K30" s="580" t="b">
        <v>0</v>
      </c>
      <c r="M30" s="233" t="s">
        <v>19</v>
      </c>
      <c r="N30" s="257" t="b">
        <v>0</v>
      </c>
      <c r="O30" s="121"/>
      <c r="P30" s="257" t="b">
        <v>0</v>
      </c>
      <c r="Q30" s="3"/>
      <c r="R30" s="3"/>
    </row>
    <row r="31" spans="1:19" ht="17.100000000000001" customHeight="1" x14ac:dyDescent="0.25">
      <c r="B31" s="414" t="s">
        <v>342</v>
      </c>
      <c r="C31" s="3"/>
      <c r="D31" s="3"/>
      <c r="E31" s="3"/>
      <c r="F31" s="3"/>
      <c r="H31" s="233" t="s">
        <v>18</v>
      </c>
      <c r="I31" s="581"/>
      <c r="J31" s="120"/>
      <c r="K31" s="581"/>
      <c r="M31" s="233" t="s">
        <v>20</v>
      </c>
      <c r="N31" s="410" t="b">
        <v>0</v>
      </c>
      <c r="O31" s="120"/>
      <c r="P31" s="410" t="b">
        <v>0</v>
      </c>
      <c r="Q31" s="3"/>
      <c r="R31" s="3"/>
    </row>
    <row r="32" spans="1:19" ht="17.100000000000001" customHeight="1" thickBot="1" x14ac:dyDescent="0.25">
      <c r="B32" s="415" t="s">
        <v>308</v>
      </c>
      <c r="C32" s="453" t="b">
        <v>0</v>
      </c>
      <c r="D32" s="3"/>
      <c r="E32" s="415" t="s">
        <v>309</v>
      </c>
      <c r="F32" s="453" t="b">
        <v>0</v>
      </c>
      <c r="Q32" s="3"/>
      <c r="R32" s="3"/>
      <c r="S32" s="3"/>
    </row>
    <row r="33" spans="2:19" ht="17.100000000000001" customHeight="1" thickTop="1" x14ac:dyDescent="0.25">
      <c r="B33" s="415" t="s">
        <v>70</v>
      </c>
      <c r="C33" s="453" t="b">
        <v>0</v>
      </c>
      <c r="D33" s="3"/>
      <c r="E33" s="415" t="s">
        <v>310</v>
      </c>
      <c r="F33" s="453" t="b">
        <v>0</v>
      </c>
      <c r="H33" s="417" t="s">
        <v>8</v>
      </c>
      <c r="I33" s="418"/>
      <c r="J33" s="418"/>
      <c r="K33" s="419"/>
      <c r="L33" s="419"/>
      <c r="M33" s="419"/>
      <c r="N33" s="419"/>
      <c r="O33" s="419"/>
      <c r="P33" s="420" t="s">
        <v>24</v>
      </c>
      <c r="Q33" s="3"/>
      <c r="R33" s="3"/>
      <c r="S33" s="3"/>
    </row>
    <row r="34" spans="2:19" ht="17.100000000000001" customHeight="1" x14ac:dyDescent="0.25">
      <c r="B34" s="415" t="s">
        <v>311</v>
      </c>
      <c r="C34" s="453" t="b">
        <v>0</v>
      </c>
      <c r="D34" s="3"/>
      <c r="E34" s="415" t="s">
        <v>304</v>
      </c>
      <c r="F34" s="453" t="b">
        <v>0</v>
      </c>
      <c r="H34" s="421" t="s">
        <v>9</v>
      </c>
      <c r="I34" s="411"/>
      <c r="J34" s="411"/>
      <c r="K34" s="409"/>
      <c r="L34" s="409"/>
      <c r="M34" s="458"/>
      <c r="N34" s="412" t="b">
        <v>0</v>
      </c>
      <c r="O34" s="458"/>
      <c r="P34" s="459"/>
      <c r="Q34" s="454"/>
      <c r="R34" s="233"/>
      <c r="S34" s="3"/>
    </row>
    <row r="35" spans="2:19" ht="17.100000000000001" customHeight="1" thickBot="1" x14ac:dyDescent="0.3">
      <c r="B35" s="416"/>
      <c r="C35" s="416"/>
      <c r="D35" s="416"/>
      <c r="E35" s="416"/>
      <c r="F35" s="416"/>
      <c r="G35" s="3"/>
      <c r="H35" s="422" t="s">
        <v>10</v>
      </c>
      <c r="I35" s="423"/>
      <c r="J35" s="423"/>
      <c r="K35" s="424"/>
      <c r="L35" s="424"/>
      <c r="M35" s="455"/>
      <c r="N35" s="455"/>
      <c r="O35" s="455"/>
      <c r="P35" s="456"/>
      <c r="Q35" s="457"/>
      <c r="R35" s="3"/>
      <c r="S35" s="3"/>
    </row>
    <row r="36" spans="2:19" ht="8.25" customHeight="1" thickTop="1" x14ac:dyDescent="0.2">
      <c r="G36" s="3"/>
      <c r="H36" s="233"/>
      <c r="I36" s="233"/>
      <c r="J36" s="233"/>
      <c r="K36" s="233"/>
      <c r="L36" s="233"/>
      <c r="M36" s="233"/>
      <c r="N36" s="233"/>
      <c r="O36" s="233"/>
      <c r="P36" s="233"/>
      <c r="Q36" s="233"/>
      <c r="R36" s="233"/>
      <c r="S36" s="3"/>
    </row>
  </sheetData>
  <sheetProtection algorithmName="SHA-512" hashValue="g6F/gux0K5BHujnCPqlxSEk3ypqK5DJSJ7OLHlMZ2MeFJG43c7EGRhpA13+U0iGXJGcKh3eAR057GKU0A3kHVw==" saltValue="WLsygeHbi8gdnIV6/SELcQ==" spinCount="100000" sheet="1" selectLockedCells="1"/>
  <mergeCells count="34">
    <mergeCell ref="B6:P6"/>
    <mergeCell ref="C9:F9"/>
    <mergeCell ref="C11:F11"/>
    <mergeCell ref="C15:F15"/>
    <mergeCell ref="C17:F17"/>
    <mergeCell ref="I9:P9"/>
    <mergeCell ref="I11:P11"/>
    <mergeCell ref="I13:P13"/>
    <mergeCell ref="H7:P7"/>
    <mergeCell ref="H10:P10"/>
    <mergeCell ref="H12:P12"/>
    <mergeCell ref="B10:F10"/>
    <mergeCell ref="B12:F12"/>
    <mergeCell ref="I14:P14"/>
    <mergeCell ref="B16:F16"/>
    <mergeCell ref="I30:I31"/>
    <mergeCell ref="K30:K31"/>
    <mergeCell ref="C27:F27"/>
    <mergeCell ref="C29:F29"/>
    <mergeCell ref="C25:F25"/>
    <mergeCell ref="I24:P24"/>
    <mergeCell ref="C20:F20"/>
    <mergeCell ref="C21:F21"/>
    <mergeCell ref="C19:F19"/>
    <mergeCell ref="B28:F28"/>
    <mergeCell ref="B26:F26"/>
    <mergeCell ref="B24:F24"/>
    <mergeCell ref="B22:F22"/>
    <mergeCell ref="C18:F18"/>
    <mergeCell ref="I20:P20"/>
    <mergeCell ref="I22:P22"/>
    <mergeCell ref="I15:P15"/>
    <mergeCell ref="I18:P18"/>
    <mergeCell ref="I16:P16"/>
  </mergeCells>
  <dataValidations count="4">
    <dataValidation type="date" allowBlank="1" showInputMessage="1" showErrorMessage="1" errorTitle="Standard Financial Statement" error="Date format not recognised_x000a_PLEASE RE-ENTER" sqref="C11:F11 C17:F17" xr:uid="{00000000-0002-0000-0100-000000000000}">
      <formula1>1</formula1>
      <formula2>TODAY()</formula2>
    </dataValidation>
    <dataValidation type="date" allowBlank="1" showInputMessage="1" showErrorMessage="1" errorTitle="Standard Financial Statement" error="Date format not recognised._x000a_PLEASE RE-ENTER" sqref="I22:P22" xr:uid="{00000000-0002-0000-0100-000001000000}">
      <formula1>1</formula1>
      <formula2>TODAY()+5</formula2>
    </dataValidation>
    <dataValidation type="date" allowBlank="1" showInputMessage="1" showErrorMessage="1" errorTitle="Standard Financial Statement" error="Date format not recognised._x000a_PLEASE RE-ENTER" sqref="I24:P24" xr:uid="{00000000-0002-0000-0100-000002000000}">
      <formula1>1</formula1>
      <formula2>767011</formula2>
    </dataValidation>
    <dataValidation type="whole" operator="greaterThanOrEqual" showInputMessage="1" showErrorMessage="1" errorTitle="Standard Financial Statement" error="Number in household must be equal to (or greater than) the number of dependent children plus all adults." sqref="C27:F27" xr:uid="{00000000-0002-0000-0100-000003000000}">
      <formula1>A23</formula1>
    </dataValidation>
  </dataValidations>
  <pageMargins left="0.7" right="0.7" top="0.75" bottom="0.75" header="0.3" footer="0.3"/>
  <pageSetup paperSize="9" scale="5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13</xdr:col>
                    <xdr:colOff>57150</xdr:colOff>
                    <xdr:row>33</xdr:row>
                    <xdr:rowOff>171450</xdr:rowOff>
                  </from>
                  <to>
                    <xdr:col>14</xdr:col>
                    <xdr:colOff>38100</xdr:colOff>
                    <xdr:row>34</xdr:row>
                    <xdr:rowOff>171450</xdr:rowOff>
                  </to>
                </anchor>
              </controlPr>
            </control>
          </mc:Choice>
        </mc:AlternateContent>
        <mc:AlternateContent xmlns:mc="http://schemas.openxmlformats.org/markup-compatibility/2006">
          <mc:Choice Requires="x14">
            <control shapeId="1027" r:id="rId5" name="Check Box 3">
              <controlPr locked="0" defaultSize="0" autoFill="0" autoLine="0" autoPict="0">
                <anchor moveWithCells="1">
                  <from>
                    <xdr:col>8</xdr:col>
                    <xdr:colOff>57150</xdr:colOff>
                    <xdr:row>26</xdr:row>
                    <xdr:rowOff>0</xdr:rowOff>
                  </from>
                  <to>
                    <xdr:col>9</xdr:col>
                    <xdr:colOff>38100</xdr:colOff>
                    <xdr:row>27</xdr:row>
                    <xdr:rowOff>0</xdr:rowOff>
                  </to>
                </anchor>
              </controlPr>
            </control>
          </mc:Choice>
        </mc:AlternateContent>
        <mc:AlternateContent xmlns:mc="http://schemas.openxmlformats.org/markup-compatibility/2006">
          <mc:Choice Requires="x14">
            <control shapeId="1028" r:id="rId6" name="Check Box 4">
              <controlPr locked="0" defaultSize="0" autoFill="0" autoLine="0" autoPict="0">
                <anchor moveWithCells="1">
                  <from>
                    <xdr:col>8</xdr:col>
                    <xdr:colOff>57150</xdr:colOff>
                    <xdr:row>27</xdr:row>
                    <xdr:rowOff>0</xdr:rowOff>
                  </from>
                  <to>
                    <xdr:col>9</xdr:col>
                    <xdr:colOff>38100</xdr:colOff>
                    <xdr:row>28</xdr:row>
                    <xdr:rowOff>0</xdr:rowOff>
                  </to>
                </anchor>
              </controlPr>
            </control>
          </mc:Choice>
        </mc:AlternateContent>
        <mc:AlternateContent xmlns:mc="http://schemas.openxmlformats.org/markup-compatibility/2006">
          <mc:Choice Requires="x14">
            <control shapeId="1029" r:id="rId7" name="Check Box 5">
              <controlPr locked="0" defaultSize="0" autoFill="0" autoLine="0" autoPict="0">
                <anchor moveWithCells="1">
                  <from>
                    <xdr:col>8</xdr:col>
                    <xdr:colOff>57150</xdr:colOff>
                    <xdr:row>28</xdr:row>
                    <xdr:rowOff>0</xdr:rowOff>
                  </from>
                  <to>
                    <xdr:col>9</xdr:col>
                    <xdr:colOff>38100</xdr:colOff>
                    <xdr:row>29</xdr:row>
                    <xdr:rowOff>0</xdr:rowOff>
                  </to>
                </anchor>
              </controlPr>
            </control>
          </mc:Choice>
        </mc:AlternateContent>
        <mc:AlternateContent xmlns:mc="http://schemas.openxmlformats.org/markup-compatibility/2006">
          <mc:Choice Requires="x14">
            <control shapeId="1030" r:id="rId8" name="Check Box 6">
              <controlPr locked="0" defaultSize="0" autoFill="0" autoLine="0" autoPict="0">
                <anchor moveWithCells="1">
                  <from>
                    <xdr:col>8</xdr:col>
                    <xdr:colOff>57150</xdr:colOff>
                    <xdr:row>29</xdr:row>
                    <xdr:rowOff>95250</xdr:rowOff>
                  </from>
                  <to>
                    <xdr:col>9</xdr:col>
                    <xdr:colOff>38100</xdr:colOff>
                    <xdr:row>30</xdr:row>
                    <xdr:rowOff>104775</xdr:rowOff>
                  </to>
                </anchor>
              </controlPr>
            </control>
          </mc:Choice>
        </mc:AlternateContent>
        <mc:AlternateContent xmlns:mc="http://schemas.openxmlformats.org/markup-compatibility/2006">
          <mc:Choice Requires="x14">
            <control shapeId="1035" r:id="rId9" name="Check Box 11">
              <controlPr locked="0" defaultSize="0" autoFill="0" autoLine="0" autoPict="0">
                <anchor moveWithCells="1">
                  <from>
                    <xdr:col>10</xdr:col>
                    <xdr:colOff>57150</xdr:colOff>
                    <xdr:row>26</xdr:row>
                    <xdr:rowOff>0</xdr:rowOff>
                  </from>
                  <to>
                    <xdr:col>11</xdr:col>
                    <xdr:colOff>38100</xdr:colOff>
                    <xdr:row>27</xdr:row>
                    <xdr:rowOff>0</xdr:rowOff>
                  </to>
                </anchor>
              </controlPr>
            </control>
          </mc:Choice>
        </mc:AlternateContent>
        <mc:AlternateContent xmlns:mc="http://schemas.openxmlformats.org/markup-compatibility/2006">
          <mc:Choice Requires="x14">
            <control shapeId="1036" r:id="rId10" name="Check Box 12">
              <controlPr locked="0" defaultSize="0" autoFill="0" autoLine="0" autoPict="0">
                <anchor moveWithCells="1">
                  <from>
                    <xdr:col>10</xdr:col>
                    <xdr:colOff>57150</xdr:colOff>
                    <xdr:row>27</xdr:row>
                    <xdr:rowOff>0</xdr:rowOff>
                  </from>
                  <to>
                    <xdr:col>11</xdr:col>
                    <xdr:colOff>38100</xdr:colOff>
                    <xdr:row>28</xdr:row>
                    <xdr:rowOff>0</xdr:rowOff>
                  </to>
                </anchor>
              </controlPr>
            </control>
          </mc:Choice>
        </mc:AlternateContent>
        <mc:AlternateContent xmlns:mc="http://schemas.openxmlformats.org/markup-compatibility/2006">
          <mc:Choice Requires="x14">
            <control shapeId="1037" r:id="rId11" name="Check Box 13">
              <controlPr locked="0" defaultSize="0" autoFill="0" autoLine="0" autoPict="0">
                <anchor moveWithCells="1">
                  <from>
                    <xdr:col>10</xdr:col>
                    <xdr:colOff>57150</xdr:colOff>
                    <xdr:row>28</xdr:row>
                    <xdr:rowOff>0</xdr:rowOff>
                  </from>
                  <to>
                    <xdr:col>11</xdr:col>
                    <xdr:colOff>38100</xdr:colOff>
                    <xdr:row>29</xdr:row>
                    <xdr:rowOff>0</xdr:rowOff>
                  </to>
                </anchor>
              </controlPr>
            </control>
          </mc:Choice>
        </mc:AlternateContent>
        <mc:AlternateContent xmlns:mc="http://schemas.openxmlformats.org/markup-compatibility/2006">
          <mc:Choice Requires="x14">
            <control shapeId="1038" r:id="rId12" name="Check Box 14">
              <controlPr locked="0" defaultSize="0" autoFill="0" autoLine="0" autoPict="0">
                <anchor moveWithCells="1">
                  <from>
                    <xdr:col>10</xdr:col>
                    <xdr:colOff>57150</xdr:colOff>
                    <xdr:row>29</xdr:row>
                    <xdr:rowOff>95250</xdr:rowOff>
                  </from>
                  <to>
                    <xdr:col>11</xdr:col>
                    <xdr:colOff>38100</xdr:colOff>
                    <xdr:row>30</xdr:row>
                    <xdr:rowOff>104775</xdr:rowOff>
                  </to>
                </anchor>
              </controlPr>
            </control>
          </mc:Choice>
        </mc:AlternateContent>
        <mc:AlternateContent xmlns:mc="http://schemas.openxmlformats.org/markup-compatibility/2006">
          <mc:Choice Requires="x14">
            <control shapeId="1044" r:id="rId13" name="Check Box 20">
              <controlPr locked="0" defaultSize="0" autoFill="0" autoLine="0" autoPict="0">
                <anchor moveWithCells="1">
                  <from>
                    <xdr:col>13</xdr:col>
                    <xdr:colOff>57150</xdr:colOff>
                    <xdr:row>26</xdr:row>
                    <xdr:rowOff>0</xdr:rowOff>
                  </from>
                  <to>
                    <xdr:col>14</xdr:col>
                    <xdr:colOff>38100</xdr:colOff>
                    <xdr:row>27</xdr:row>
                    <xdr:rowOff>19050</xdr:rowOff>
                  </to>
                </anchor>
              </controlPr>
            </control>
          </mc:Choice>
        </mc:AlternateContent>
        <mc:AlternateContent xmlns:mc="http://schemas.openxmlformats.org/markup-compatibility/2006">
          <mc:Choice Requires="x14">
            <control shapeId="1045" r:id="rId14" name="Check Box 21">
              <controlPr locked="0" defaultSize="0" autoFill="0" autoLine="0" autoPict="0">
                <anchor moveWithCells="1">
                  <from>
                    <xdr:col>13</xdr:col>
                    <xdr:colOff>57150</xdr:colOff>
                    <xdr:row>29</xdr:row>
                    <xdr:rowOff>0</xdr:rowOff>
                  </from>
                  <to>
                    <xdr:col>14</xdr:col>
                    <xdr:colOff>38100</xdr:colOff>
                    <xdr:row>30</xdr:row>
                    <xdr:rowOff>0</xdr:rowOff>
                  </to>
                </anchor>
              </controlPr>
            </control>
          </mc:Choice>
        </mc:AlternateContent>
        <mc:AlternateContent xmlns:mc="http://schemas.openxmlformats.org/markup-compatibility/2006">
          <mc:Choice Requires="x14">
            <control shapeId="1046" r:id="rId15" name="Check Box 22">
              <controlPr locked="0" defaultSize="0" autoFill="0" autoLine="0" autoPict="0">
                <anchor moveWithCells="1">
                  <from>
                    <xdr:col>13</xdr:col>
                    <xdr:colOff>57150</xdr:colOff>
                    <xdr:row>29</xdr:row>
                    <xdr:rowOff>0</xdr:rowOff>
                  </from>
                  <to>
                    <xdr:col>14</xdr:col>
                    <xdr:colOff>38100</xdr:colOff>
                    <xdr:row>30</xdr:row>
                    <xdr:rowOff>0</xdr:rowOff>
                  </to>
                </anchor>
              </controlPr>
            </control>
          </mc:Choice>
        </mc:AlternateContent>
        <mc:AlternateContent xmlns:mc="http://schemas.openxmlformats.org/markup-compatibility/2006">
          <mc:Choice Requires="x14">
            <control shapeId="1047" r:id="rId16" name="Check Box 23">
              <controlPr locked="0" defaultSize="0" autoFill="0" autoLine="0" autoPict="0">
                <anchor moveWithCells="1">
                  <from>
                    <xdr:col>13</xdr:col>
                    <xdr:colOff>57150</xdr:colOff>
                    <xdr:row>30</xdr:row>
                    <xdr:rowOff>0</xdr:rowOff>
                  </from>
                  <to>
                    <xdr:col>14</xdr:col>
                    <xdr:colOff>38100</xdr:colOff>
                    <xdr:row>31</xdr:row>
                    <xdr:rowOff>0</xdr:rowOff>
                  </to>
                </anchor>
              </controlPr>
            </control>
          </mc:Choice>
        </mc:AlternateContent>
        <mc:AlternateContent xmlns:mc="http://schemas.openxmlformats.org/markup-compatibility/2006">
          <mc:Choice Requires="x14">
            <control shapeId="1048" r:id="rId17" name="Check Box 24">
              <controlPr locked="0" defaultSize="0" autoFill="0" autoLine="0" autoPict="0">
                <anchor moveWithCells="1">
                  <from>
                    <xdr:col>13</xdr:col>
                    <xdr:colOff>57150</xdr:colOff>
                    <xdr:row>30</xdr:row>
                    <xdr:rowOff>0</xdr:rowOff>
                  </from>
                  <to>
                    <xdr:col>14</xdr:col>
                    <xdr:colOff>38100</xdr:colOff>
                    <xdr:row>31</xdr:row>
                    <xdr:rowOff>0</xdr:rowOff>
                  </to>
                </anchor>
              </controlPr>
            </control>
          </mc:Choice>
        </mc:AlternateContent>
        <mc:AlternateContent xmlns:mc="http://schemas.openxmlformats.org/markup-compatibility/2006">
          <mc:Choice Requires="x14">
            <control shapeId="1052" r:id="rId18" name="Check Box 28">
              <controlPr locked="0" defaultSize="0" autoFill="0" autoLine="0" autoPict="0">
                <anchor moveWithCells="1">
                  <from>
                    <xdr:col>15</xdr:col>
                    <xdr:colOff>57150</xdr:colOff>
                    <xdr:row>29</xdr:row>
                    <xdr:rowOff>0</xdr:rowOff>
                  </from>
                  <to>
                    <xdr:col>16</xdr:col>
                    <xdr:colOff>38100</xdr:colOff>
                    <xdr:row>30</xdr:row>
                    <xdr:rowOff>0</xdr:rowOff>
                  </to>
                </anchor>
              </controlPr>
            </control>
          </mc:Choice>
        </mc:AlternateContent>
        <mc:AlternateContent xmlns:mc="http://schemas.openxmlformats.org/markup-compatibility/2006">
          <mc:Choice Requires="x14">
            <control shapeId="1053" r:id="rId19" name="Check Box 29">
              <controlPr locked="0" defaultSize="0" autoFill="0" autoLine="0" autoPict="0">
                <anchor moveWithCells="1">
                  <from>
                    <xdr:col>15</xdr:col>
                    <xdr:colOff>57150</xdr:colOff>
                    <xdr:row>29</xdr:row>
                    <xdr:rowOff>0</xdr:rowOff>
                  </from>
                  <to>
                    <xdr:col>16</xdr:col>
                    <xdr:colOff>38100</xdr:colOff>
                    <xdr:row>30</xdr:row>
                    <xdr:rowOff>0</xdr:rowOff>
                  </to>
                </anchor>
              </controlPr>
            </control>
          </mc:Choice>
        </mc:AlternateContent>
        <mc:AlternateContent xmlns:mc="http://schemas.openxmlformats.org/markup-compatibility/2006">
          <mc:Choice Requires="x14">
            <control shapeId="1054" r:id="rId20" name="Check Box 30">
              <controlPr locked="0" defaultSize="0" autoFill="0" autoLine="0" autoPict="0">
                <anchor moveWithCells="1">
                  <from>
                    <xdr:col>15</xdr:col>
                    <xdr:colOff>57150</xdr:colOff>
                    <xdr:row>30</xdr:row>
                    <xdr:rowOff>0</xdr:rowOff>
                  </from>
                  <to>
                    <xdr:col>16</xdr:col>
                    <xdr:colOff>38100</xdr:colOff>
                    <xdr:row>31</xdr:row>
                    <xdr:rowOff>0</xdr:rowOff>
                  </to>
                </anchor>
              </controlPr>
            </control>
          </mc:Choice>
        </mc:AlternateContent>
        <mc:AlternateContent xmlns:mc="http://schemas.openxmlformats.org/markup-compatibility/2006">
          <mc:Choice Requires="x14">
            <control shapeId="1055" r:id="rId21" name="Check Box 31">
              <controlPr locked="0" defaultSize="0" autoFill="0" autoLine="0" autoPict="0">
                <anchor moveWithCells="1">
                  <from>
                    <xdr:col>15</xdr:col>
                    <xdr:colOff>57150</xdr:colOff>
                    <xdr:row>30</xdr:row>
                    <xdr:rowOff>0</xdr:rowOff>
                  </from>
                  <to>
                    <xdr:col>16</xdr:col>
                    <xdr:colOff>38100</xdr:colOff>
                    <xdr:row>31</xdr:row>
                    <xdr:rowOff>0</xdr:rowOff>
                  </to>
                </anchor>
              </controlPr>
            </control>
          </mc:Choice>
        </mc:AlternateContent>
        <mc:AlternateContent xmlns:mc="http://schemas.openxmlformats.org/markup-compatibility/2006">
          <mc:Choice Requires="x14">
            <control shapeId="1056" r:id="rId22" name="Check Box 32">
              <controlPr locked="0" defaultSize="0" autoFill="0" autoLine="0" autoPict="0">
                <anchor moveWithCells="1">
                  <from>
                    <xdr:col>13</xdr:col>
                    <xdr:colOff>57150</xdr:colOff>
                    <xdr:row>27</xdr:row>
                    <xdr:rowOff>0</xdr:rowOff>
                  </from>
                  <to>
                    <xdr:col>14</xdr:col>
                    <xdr:colOff>38100</xdr:colOff>
                    <xdr:row>28</xdr:row>
                    <xdr:rowOff>19050</xdr:rowOff>
                  </to>
                </anchor>
              </controlPr>
            </control>
          </mc:Choice>
        </mc:AlternateContent>
        <mc:AlternateContent xmlns:mc="http://schemas.openxmlformats.org/markup-compatibility/2006">
          <mc:Choice Requires="x14">
            <control shapeId="1057" r:id="rId23" name="Check Box 33">
              <controlPr locked="0" defaultSize="0" autoFill="0" autoLine="0" autoPict="0">
                <anchor moveWithCells="1">
                  <from>
                    <xdr:col>13</xdr:col>
                    <xdr:colOff>57150</xdr:colOff>
                    <xdr:row>28</xdr:row>
                    <xdr:rowOff>0</xdr:rowOff>
                  </from>
                  <to>
                    <xdr:col>14</xdr:col>
                    <xdr:colOff>38100</xdr:colOff>
                    <xdr:row>29</xdr:row>
                    <xdr:rowOff>19050</xdr:rowOff>
                  </to>
                </anchor>
              </controlPr>
            </control>
          </mc:Choice>
        </mc:AlternateContent>
        <mc:AlternateContent xmlns:mc="http://schemas.openxmlformats.org/markup-compatibility/2006">
          <mc:Choice Requires="x14">
            <control shapeId="1058" r:id="rId24" name="Check Box 34">
              <controlPr locked="0" defaultSize="0" autoFill="0" autoLine="0" autoPict="0">
                <anchor moveWithCells="1">
                  <from>
                    <xdr:col>15</xdr:col>
                    <xdr:colOff>57150</xdr:colOff>
                    <xdr:row>28</xdr:row>
                    <xdr:rowOff>0</xdr:rowOff>
                  </from>
                  <to>
                    <xdr:col>16</xdr:col>
                    <xdr:colOff>38100</xdr:colOff>
                    <xdr:row>29</xdr:row>
                    <xdr:rowOff>0</xdr:rowOff>
                  </to>
                </anchor>
              </controlPr>
            </control>
          </mc:Choice>
        </mc:AlternateContent>
        <mc:AlternateContent xmlns:mc="http://schemas.openxmlformats.org/markup-compatibility/2006">
          <mc:Choice Requires="x14">
            <control shapeId="1059" r:id="rId25" name="Check Box 35">
              <controlPr locked="0" defaultSize="0" autoFill="0" autoLine="0" autoPict="0">
                <anchor moveWithCells="1">
                  <from>
                    <xdr:col>15</xdr:col>
                    <xdr:colOff>57150</xdr:colOff>
                    <xdr:row>28</xdr:row>
                    <xdr:rowOff>0</xdr:rowOff>
                  </from>
                  <to>
                    <xdr:col>16</xdr:col>
                    <xdr:colOff>38100</xdr:colOff>
                    <xdr:row>29</xdr:row>
                    <xdr:rowOff>0</xdr:rowOff>
                  </to>
                </anchor>
              </controlPr>
            </control>
          </mc:Choice>
        </mc:AlternateContent>
        <mc:AlternateContent xmlns:mc="http://schemas.openxmlformats.org/markup-compatibility/2006">
          <mc:Choice Requires="x14">
            <control shapeId="1060" r:id="rId26" name="Check Box 36">
              <controlPr locked="0" defaultSize="0" autoFill="0" autoLine="0" autoPict="0">
                <anchor moveWithCells="1">
                  <from>
                    <xdr:col>15</xdr:col>
                    <xdr:colOff>57150</xdr:colOff>
                    <xdr:row>29</xdr:row>
                    <xdr:rowOff>0</xdr:rowOff>
                  </from>
                  <to>
                    <xdr:col>16</xdr:col>
                    <xdr:colOff>38100</xdr:colOff>
                    <xdr:row>30</xdr:row>
                    <xdr:rowOff>0</xdr:rowOff>
                  </to>
                </anchor>
              </controlPr>
            </control>
          </mc:Choice>
        </mc:AlternateContent>
        <mc:AlternateContent xmlns:mc="http://schemas.openxmlformats.org/markup-compatibility/2006">
          <mc:Choice Requires="x14">
            <control shapeId="1061" r:id="rId27" name="Check Box 37">
              <controlPr locked="0" defaultSize="0" autoFill="0" autoLine="0" autoPict="0">
                <anchor moveWithCells="1">
                  <from>
                    <xdr:col>15</xdr:col>
                    <xdr:colOff>57150</xdr:colOff>
                    <xdr:row>29</xdr:row>
                    <xdr:rowOff>0</xdr:rowOff>
                  </from>
                  <to>
                    <xdr:col>16</xdr:col>
                    <xdr:colOff>38100</xdr:colOff>
                    <xdr:row>30</xdr:row>
                    <xdr:rowOff>0</xdr:rowOff>
                  </to>
                </anchor>
              </controlPr>
            </control>
          </mc:Choice>
        </mc:AlternateContent>
        <mc:AlternateContent xmlns:mc="http://schemas.openxmlformats.org/markup-compatibility/2006">
          <mc:Choice Requires="x14">
            <control shapeId="1062" r:id="rId28" name="Check Box 38">
              <controlPr locked="0" defaultSize="0" autoFill="0" autoLine="0" autoPict="0">
                <anchor moveWithCells="1">
                  <from>
                    <xdr:col>15</xdr:col>
                    <xdr:colOff>57150</xdr:colOff>
                    <xdr:row>27</xdr:row>
                    <xdr:rowOff>0</xdr:rowOff>
                  </from>
                  <to>
                    <xdr:col>16</xdr:col>
                    <xdr:colOff>38100</xdr:colOff>
                    <xdr:row>28</xdr:row>
                    <xdr:rowOff>0</xdr:rowOff>
                  </to>
                </anchor>
              </controlPr>
            </control>
          </mc:Choice>
        </mc:AlternateContent>
        <mc:AlternateContent xmlns:mc="http://schemas.openxmlformats.org/markup-compatibility/2006">
          <mc:Choice Requires="x14">
            <control shapeId="1063" r:id="rId29" name="Check Box 39">
              <controlPr locked="0" defaultSize="0" autoFill="0" autoLine="0" autoPict="0">
                <anchor moveWithCells="1">
                  <from>
                    <xdr:col>15</xdr:col>
                    <xdr:colOff>57150</xdr:colOff>
                    <xdr:row>27</xdr:row>
                    <xdr:rowOff>0</xdr:rowOff>
                  </from>
                  <to>
                    <xdr:col>16</xdr:col>
                    <xdr:colOff>38100</xdr:colOff>
                    <xdr:row>28</xdr:row>
                    <xdr:rowOff>0</xdr:rowOff>
                  </to>
                </anchor>
              </controlPr>
            </control>
          </mc:Choice>
        </mc:AlternateContent>
        <mc:AlternateContent xmlns:mc="http://schemas.openxmlformats.org/markup-compatibility/2006">
          <mc:Choice Requires="x14">
            <control shapeId="1064" r:id="rId30" name="Check Box 40">
              <controlPr locked="0" defaultSize="0" autoFill="0" autoLine="0" autoPict="0">
                <anchor moveWithCells="1">
                  <from>
                    <xdr:col>15</xdr:col>
                    <xdr:colOff>57150</xdr:colOff>
                    <xdr:row>28</xdr:row>
                    <xdr:rowOff>0</xdr:rowOff>
                  </from>
                  <to>
                    <xdr:col>16</xdr:col>
                    <xdr:colOff>38100</xdr:colOff>
                    <xdr:row>29</xdr:row>
                    <xdr:rowOff>0</xdr:rowOff>
                  </to>
                </anchor>
              </controlPr>
            </control>
          </mc:Choice>
        </mc:AlternateContent>
        <mc:AlternateContent xmlns:mc="http://schemas.openxmlformats.org/markup-compatibility/2006">
          <mc:Choice Requires="x14">
            <control shapeId="1065" r:id="rId31" name="Check Box 41">
              <controlPr locked="0" defaultSize="0" autoFill="0" autoLine="0" autoPict="0">
                <anchor moveWithCells="1">
                  <from>
                    <xdr:col>15</xdr:col>
                    <xdr:colOff>57150</xdr:colOff>
                    <xdr:row>28</xdr:row>
                    <xdr:rowOff>0</xdr:rowOff>
                  </from>
                  <to>
                    <xdr:col>16</xdr:col>
                    <xdr:colOff>38100</xdr:colOff>
                    <xdr:row>29</xdr:row>
                    <xdr:rowOff>0</xdr:rowOff>
                  </to>
                </anchor>
              </controlPr>
            </control>
          </mc:Choice>
        </mc:AlternateContent>
        <mc:AlternateContent xmlns:mc="http://schemas.openxmlformats.org/markup-compatibility/2006">
          <mc:Choice Requires="x14">
            <control shapeId="1066" r:id="rId32" name="Check Box 42">
              <controlPr locked="0" defaultSize="0" autoFill="0" autoLine="0" autoPict="0">
                <anchor moveWithCells="1">
                  <from>
                    <xdr:col>15</xdr:col>
                    <xdr:colOff>57150</xdr:colOff>
                    <xdr:row>27</xdr:row>
                    <xdr:rowOff>0</xdr:rowOff>
                  </from>
                  <to>
                    <xdr:col>16</xdr:col>
                    <xdr:colOff>38100</xdr:colOff>
                    <xdr:row>28</xdr:row>
                    <xdr:rowOff>0</xdr:rowOff>
                  </to>
                </anchor>
              </controlPr>
            </control>
          </mc:Choice>
        </mc:AlternateContent>
        <mc:AlternateContent xmlns:mc="http://schemas.openxmlformats.org/markup-compatibility/2006">
          <mc:Choice Requires="x14">
            <control shapeId="1067" r:id="rId33" name="Check Box 43">
              <controlPr locked="0" defaultSize="0" autoFill="0" autoLine="0" autoPict="0">
                <anchor moveWithCells="1">
                  <from>
                    <xdr:col>15</xdr:col>
                    <xdr:colOff>57150</xdr:colOff>
                    <xdr:row>27</xdr:row>
                    <xdr:rowOff>0</xdr:rowOff>
                  </from>
                  <to>
                    <xdr:col>16</xdr:col>
                    <xdr:colOff>38100</xdr:colOff>
                    <xdr:row>28</xdr:row>
                    <xdr:rowOff>0</xdr:rowOff>
                  </to>
                </anchor>
              </controlPr>
            </control>
          </mc:Choice>
        </mc:AlternateContent>
        <mc:AlternateContent xmlns:mc="http://schemas.openxmlformats.org/markup-compatibility/2006">
          <mc:Choice Requires="x14">
            <control shapeId="1068" r:id="rId34" name="Check Box 44">
              <controlPr locked="0" defaultSize="0" autoFill="0" autoLine="0" autoPict="0">
                <anchor moveWithCells="1">
                  <from>
                    <xdr:col>15</xdr:col>
                    <xdr:colOff>57150</xdr:colOff>
                    <xdr:row>26</xdr:row>
                    <xdr:rowOff>0</xdr:rowOff>
                  </from>
                  <to>
                    <xdr:col>16</xdr:col>
                    <xdr:colOff>38100</xdr:colOff>
                    <xdr:row>27</xdr:row>
                    <xdr:rowOff>0</xdr:rowOff>
                  </to>
                </anchor>
              </controlPr>
            </control>
          </mc:Choice>
        </mc:AlternateContent>
        <mc:AlternateContent xmlns:mc="http://schemas.openxmlformats.org/markup-compatibility/2006">
          <mc:Choice Requires="x14">
            <control shapeId="1069" r:id="rId35" name="Check Box 45">
              <controlPr locked="0" defaultSize="0" autoFill="0" autoLine="0" autoPict="0">
                <anchor moveWithCells="1">
                  <from>
                    <xdr:col>15</xdr:col>
                    <xdr:colOff>57150</xdr:colOff>
                    <xdr:row>26</xdr:row>
                    <xdr:rowOff>0</xdr:rowOff>
                  </from>
                  <to>
                    <xdr:col>16</xdr:col>
                    <xdr:colOff>38100</xdr:colOff>
                    <xdr:row>27</xdr:row>
                    <xdr:rowOff>0</xdr:rowOff>
                  </to>
                </anchor>
              </controlPr>
            </control>
          </mc:Choice>
        </mc:AlternateContent>
        <mc:AlternateContent xmlns:mc="http://schemas.openxmlformats.org/markup-compatibility/2006">
          <mc:Choice Requires="x14">
            <control shapeId="1070" r:id="rId36" name="Check Box 46">
              <controlPr locked="0" defaultSize="0" autoFill="0" autoLine="0" autoPict="0">
                <anchor moveWithCells="1">
                  <from>
                    <xdr:col>15</xdr:col>
                    <xdr:colOff>57150</xdr:colOff>
                    <xdr:row>27</xdr:row>
                    <xdr:rowOff>0</xdr:rowOff>
                  </from>
                  <to>
                    <xdr:col>16</xdr:col>
                    <xdr:colOff>38100</xdr:colOff>
                    <xdr:row>28</xdr:row>
                    <xdr:rowOff>0</xdr:rowOff>
                  </to>
                </anchor>
              </controlPr>
            </control>
          </mc:Choice>
        </mc:AlternateContent>
        <mc:AlternateContent xmlns:mc="http://schemas.openxmlformats.org/markup-compatibility/2006">
          <mc:Choice Requires="x14">
            <control shapeId="1071" r:id="rId37" name="Check Box 47">
              <controlPr locked="0" defaultSize="0" autoFill="0" autoLine="0" autoPict="0">
                <anchor moveWithCells="1">
                  <from>
                    <xdr:col>15</xdr:col>
                    <xdr:colOff>57150</xdr:colOff>
                    <xdr:row>27</xdr:row>
                    <xdr:rowOff>0</xdr:rowOff>
                  </from>
                  <to>
                    <xdr:col>16</xdr:col>
                    <xdr:colOff>38100</xdr:colOff>
                    <xdr:row>28</xdr:row>
                    <xdr:rowOff>0</xdr:rowOff>
                  </to>
                </anchor>
              </controlPr>
            </control>
          </mc:Choice>
        </mc:AlternateContent>
        <mc:AlternateContent xmlns:mc="http://schemas.openxmlformats.org/markup-compatibility/2006">
          <mc:Choice Requires="x14">
            <control shapeId="1072" r:id="rId38" name="Check Box 48">
              <controlPr locked="0" defaultSize="0" autoFill="0" autoLine="0" autoPict="0">
                <anchor moveWithCells="1">
                  <from>
                    <xdr:col>15</xdr:col>
                    <xdr:colOff>57150</xdr:colOff>
                    <xdr:row>26</xdr:row>
                    <xdr:rowOff>0</xdr:rowOff>
                  </from>
                  <to>
                    <xdr:col>16</xdr:col>
                    <xdr:colOff>38100</xdr:colOff>
                    <xdr:row>27</xdr:row>
                    <xdr:rowOff>0</xdr:rowOff>
                  </to>
                </anchor>
              </controlPr>
            </control>
          </mc:Choice>
        </mc:AlternateContent>
        <mc:AlternateContent xmlns:mc="http://schemas.openxmlformats.org/markup-compatibility/2006">
          <mc:Choice Requires="x14">
            <control shapeId="1073" r:id="rId39" name="Check Box 49">
              <controlPr locked="0" defaultSize="0" autoFill="0" autoLine="0" autoPict="0">
                <anchor moveWithCells="1">
                  <from>
                    <xdr:col>15</xdr:col>
                    <xdr:colOff>57150</xdr:colOff>
                    <xdr:row>26</xdr:row>
                    <xdr:rowOff>0</xdr:rowOff>
                  </from>
                  <to>
                    <xdr:col>16</xdr:col>
                    <xdr:colOff>38100</xdr:colOff>
                    <xdr:row>27</xdr:row>
                    <xdr:rowOff>0</xdr:rowOff>
                  </to>
                </anchor>
              </controlPr>
            </control>
          </mc:Choice>
        </mc:AlternateContent>
        <mc:AlternateContent xmlns:mc="http://schemas.openxmlformats.org/markup-compatibility/2006">
          <mc:Choice Requires="x14">
            <control shapeId="1074" r:id="rId40" name="Button 50">
              <controlPr defaultSize="0" print="0" autoFill="0" autoPict="0" macro="[0]!Clear_workbook">
                <anchor moveWithCells="1">
                  <from>
                    <xdr:col>8</xdr:col>
                    <xdr:colOff>247650</xdr:colOff>
                    <xdr:row>1</xdr:row>
                    <xdr:rowOff>0</xdr:rowOff>
                  </from>
                  <to>
                    <xdr:col>15</xdr:col>
                    <xdr:colOff>209550</xdr:colOff>
                    <xdr:row>2</xdr:row>
                    <xdr:rowOff>114300</xdr:rowOff>
                  </to>
                </anchor>
              </controlPr>
            </control>
          </mc:Choice>
        </mc:AlternateContent>
        <mc:AlternateContent xmlns:mc="http://schemas.openxmlformats.org/markup-compatibility/2006">
          <mc:Choice Requires="x14">
            <control shapeId="1075" r:id="rId41" name="Check Box 51">
              <controlPr defaultSize="0" autoFill="0" autoLine="0" autoPict="0">
                <anchor moveWithCells="1">
                  <from>
                    <xdr:col>3</xdr:col>
                    <xdr:colOff>152400</xdr:colOff>
                    <xdr:row>12</xdr:row>
                    <xdr:rowOff>0</xdr:rowOff>
                  </from>
                  <to>
                    <xdr:col>3</xdr:col>
                    <xdr:colOff>457200</xdr:colOff>
                    <xdr:row>13</xdr:row>
                    <xdr:rowOff>0</xdr:rowOff>
                  </to>
                </anchor>
              </controlPr>
            </control>
          </mc:Choice>
        </mc:AlternateContent>
        <mc:AlternateContent xmlns:mc="http://schemas.openxmlformats.org/markup-compatibility/2006">
          <mc:Choice Requires="x14">
            <control shapeId="1076" r:id="rId42" name="Check Box 52">
              <controlPr defaultSize="0" autoFill="0" autoLine="0" autoPict="0">
                <anchor moveWithCells="1">
                  <from>
                    <xdr:col>5</xdr:col>
                    <xdr:colOff>152400</xdr:colOff>
                    <xdr:row>12</xdr:row>
                    <xdr:rowOff>0</xdr:rowOff>
                  </from>
                  <to>
                    <xdr:col>5</xdr:col>
                    <xdr:colOff>457200</xdr:colOff>
                    <xdr:row>13</xdr:row>
                    <xdr:rowOff>0</xdr:rowOff>
                  </to>
                </anchor>
              </controlPr>
            </control>
          </mc:Choice>
        </mc:AlternateContent>
        <mc:AlternateContent xmlns:mc="http://schemas.openxmlformats.org/markup-compatibility/2006">
          <mc:Choice Requires="x14">
            <control shapeId="1077" r:id="rId43" name="Check Box 53">
              <controlPr locked="0" defaultSize="0" autoFill="0" autoLine="0" autoPict="0">
                <anchor moveWithCells="1">
                  <from>
                    <xdr:col>2</xdr:col>
                    <xdr:colOff>247650</xdr:colOff>
                    <xdr:row>31</xdr:row>
                    <xdr:rowOff>19050</xdr:rowOff>
                  </from>
                  <to>
                    <xdr:col>2</xdr:col>
                    <xdr:colOff>552450</xdr:colOff>
                    <xdr:row>32</xdr:row>
                    <xdr:rowOff>19050</xdr:rowOff>
                  </to>
                </anchor>
              </controlPr>
            </control>
          </mc:Choice>
        </mc:AlternateContent>
        <mc:AlternateContent xmlns:mc="http://schemas.openxmlformats.org/markup-compatibility/2006">
          <mc:Choice Requires="x14">
            <control shapeId="1078" r:id="rId44" name="Check Box 54">
              <controlPr locked="0" defaultSize="0" autoFill="0" autoLine="0" autoPict="0">
                <anchor moveWithCells="1">
                  <from>
                    <xdr:col>2</xdr:col>
                    <xdr:colOff>247650</xdr:colOff>
                    <xdr:row>32</xdr:row>
                    <xdr:rowOff>19050</xdr:rowOff>
                  </from>
                  <to>
                    <xdr:col>2</xdr:col>
                    <xdr:colOff>552450</xdr:colOff>
                    <xdr:row>33</xdr:row>
                    <xdr:rowOff>19050</xdr:rowOff>
                  </to>
                </anchor>
              </controlPr>
            </control>
          </mc:Choice>
        </mc:AlternateContent>
        <mc:AlternateContent xmlns:mc="http://schemas.openxmlformats.org/markup-compatibility/2006">
          <mc:Choice Requires="x14">
            <control shapeId="1079" r:id="rId45" name="Check Box 55">
              <controlPr locked="0" defaultSize="0" autoFill="0" autoLine="0" autoPict="0">
                <anchor moveWithCells="1">
                  <from>
                    <xdr:col>2</xdr:col>
                    <xdr:colOff>247650</xdr:colOff>
                    <xdr:row>33</xdr:row>
                    <xdr:rowOff>19050</xdr:rowOff>
                  </from>
                  <to>
                    <xdr:col>2</xdr:col>
                    <xdr:colOff>552450</xdr:colOff>
                    <xdr:row>34</xdr:row>
                    <xdr:rowOff>19050</xdr:rowOff>
                  </to>
                </anchor>
              </controlPr>
            </control>
          </mc:Choice>
        </mc:AlternateContent>
        <mc:AlternateContent xmlns:mc="http://schemas.openxmlformats.org/markup-compatibility/2006">
          <mc:Choice Requires="x14">
            <control shapeId="1080" r:id="rId46" name="Check Box 56">
              <controlPr locked="0" defaultSize="0" autoFill="0" autoLine="0" autoPict="0">
                <anchor moveWithCells="1">
                  <from>
                    <xdr:col>5</xdr:col>
                    <xdr:colOff>152400</xdr:colOff>
                    <xdr:row>31</xdr:row>
                    <xdr:rowOff>19050</xdr:rowOff>
                  </from>
                  <to>
                    <xdr:col>5</xdr:col>
                    <xdr:colOff>457200</xdr:colOff>
                    <xdr:row>32</xdr:row>
                    <xdr:rowOff>19050</xdr:rowOff>
                  </to>
                </anchor>
              </controlPr>
            </control>
          </mc:Choice>
        </mc:AlternateContent>
        <mc:AlternateContent xmlns:mc="http://schemas.openxmlformats.org/markup-compatibility/2006">
          <mc:Choice Requires="x14">
            <control shapeId="1082" r:id="rId47" name="Check Box 58">
              <controlPr locked="0" defaultSize="0" autoFill="0" autoLine="0" autoPict="0">
                <anchor moveWithCells="1">
                  <from>
                    <xdr:col>5</xdr:col>
                    <xdr:colOff>152400</xdr:colOff>
                    <xdr:row>32</xdr:row>
                    <xdr:rowOff>19050</xdr:rowOff>
                  </from>
                  <to>
                    <xdr:col>5</xdr:col>
                    <xdr:colOff>457200</xdr:colOff>
                    <xdr:row>33</xdr:row>
                    <xdr:rowOff>19050</xdr:rowOff>
                  </to>
                </anchor>
              </controlPr>
            </control>
          </mc:Choice>
        </mc:AlternateContent>
        <mc:AlternateContent xmlns:mc="http://schemas.openxmlformats.org/markup-compatibility/2006">
          <mc:Choice Requires="x14">
            <control shapeId="1083" r:id="rId48" name="Check Box 59">
              <controlPr locked="0" defaultSize="0" autoFill="0" autoLine="0" autoPict="0">
                <anchor moveWithCells="1">
                  <from>
                    <xdr:col>5</xdr:col>
                    <xdr:colOff>152400</xdr:colOff>
                    <xdr:row>33</xdr:row>
                    <xdr:rowOff>19050</xdr:rowOff>
                  </from>
                  <to>
                    <xdr:col>5</xdr:col>
                    <xdr:colOff>457200</xdr:colOff>
                    <xdr:row>34</xdr:row>
                    <xdr:rowOff>19050</xdr:rowOff>
                  </to>
                </anchor>
              </controlPr>
            </control>
          </mc:Choice>
        </mc:AlternateContent>
        <mc:AlternateContent xmlns:mc="http://schemas.openxmlformats.org/markup-compatibility/2006">
          <mc:Choice Requires="x14">
            <control shapeId="1085" r:id="rId49" name="Check Box 61">
              <controlPr locked="0" defaultSize="0" autoFill="0" autoLine="0" autoPict="0">
                <anchor moveWithCells="1">
                  <from>
                    <xdr:col>15</xdr:col>
                    <xdr:colOff>57150</xdr:colOff>
                    <xdr:row>26</xdr:row>
                    <xdr:rowOff>0</xdr:rowOff>
                  </from>
                  <to>
                    <xdr:col>16</xdr:col>
                    <xdr:colOff>38100</xdr:colOff>
                    <xdr:row>27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3" tint="0.39997558519241921"/>
  </sheetPr>
  <dimension ref="A1:N59"/>
  <sheetViews>
    <sheetView showGridLines="0" topLeftCell="A40" zoomScaleNormal="100" workbookViewId="0">
      <selection activeCell="D4" sqref="D4"/>
    </sheetView>
  </sheetViews>
  <sheetFormatPr defaultColWidth="0" defaultRowHeight="20.100000000000001" customHeight="1" x14ac:dyDescent="0.25"/>
  <cols>
    <col min="1" max="1" width="3.28515625" style="505" bestFit="1" customWidth="1"/>
    <col min="2" max="2" width="47.42578125" style="236" bestFit="1" customWidth="1"/>
    <col min="3" max="3" width="1.7109375" style="5" customWidth="1"/>
    <col min="4" max="4" width="14" style="5" bestFit="1" customWidth="1"/>
    <col min="5" max="5" width="1.7109375" style="5" customWidth="1"/>
    <col min="6" max="6" width="8.42578125" style="5" bestFit="1" customWidth="1"/>
    <col min="7" max="7" width="1.7109375" style="5" customWidth="1"/>
    <col min="8" max="8" width="10.28515625" style="5" customWidth="1"/>
    <col min="9" max="9" width="1.7109375" style="5" customWidth="1"/>
    <col min="10" max="10" width="60.7109375" style="127" customWidth="1"/>
    <col min="11" max="11" width="1.7109375" style="5" customWidth="1"/>
    <col min="12" max="14" width="0" style="5" hidden="1" customWidth="1"/>
    <col min="15" max="16384" width="9.28515625" style="5" hidden="1"/>
  </cols>
  <sheetData>
    <row r="1" spans="1:14" ht="20.100000000000001" customHeight="1" x14ac:dyDescent="0.25">
      <c r="B1" s="235" t="s">
        <v>247</v>
      </c>
    </row>
    <row r="2" spans="1:14" ht="14.25" x14ac:dyDescent="0.25"/>
    <row r="3" spans="1:14" ht="20.100000000000001" customHeight="1" x14ac:dyDescent="0.25">
      <c r="B3" s="237" t="s">
        <v>45</v>
      </c>
      <c r="D3" s="5" t="s">
        <v>46</v>
      </c>
      <c r="F3" s="6" t="s">
        <v>61</v>
      </c>
      <c r="G3" s="6"/>
      <c r="H3" s="102" t="s">
        <v>202</v>
      </c>
      <c r="I3" s="6"/>
      <c r="J3" s="128" t="s">
        <v>11</v>
      </c>
    </row>
    <row r="4" spans="1:14" ht="20.100000000000001" customHeight="1" x14ac:dyDescent="0.2">
      <c r="A4" s="505">
        <v>1</v>
      </c>
      <c r="B4" s="241" t="s">
        <v>31</v>
      </c>
      <c r="D4" s="166"/>
      <c r="F4" s="242" t="s">
        <v>63</v>
      </c>
      <c r="G4" s="6"/>
      <c r="H4" s="243" t="b">
        <v>0</v>
      </c>
      <c r="I4" s="6"/>
      <c r="J4" s="244"/>
    </row>
    <row r="5" spans="1:14" ht="20.100000000000001" customHeight="1" x14ac:dyDescent="0.2">
      <c r="A5" s="505">
        <v>2</v>
      </c>
      <c r="B5" s="238" t="s">
        <v>32</v>
      </c>
      <c r="D5" s="166"/>
      <c r="F5" s="242" t="s">
        <v>63</v>
      </c>
      <c r="G5" s="6"/>
      <c r="H5" s="243" t="b">
        <v>0</v>
      </c>
      <c r="I5" s="6"/>
      <c r="J5" s="245"/>
    </row>
    <row r="6" spans="1:14" ht="20.100000000000001" customHeight="1" x14ac:dyDescent="0.25">
      <c r="A6" s="505">
        <v>3</v>
      </c>
      <c r="B6" s="239" t="s">
        <v>33</v>
      </c>
      <c r="D6" s="166"/>
      <c r="F6" s="242" t="s">
        <v>63</v>
      </c>
      <c r="G6" s="6"/>
      <c r="H6" s="243" t="b">
        <v>0</v>
      </c>
      <c r="I6" s="6"/>
      <c r="J6" s="246"/>
    </row>
    <row r="7" spans="1:14" ht="20.100000000000001" customHeight="1" x14ac:dyDescent="0.25">
      <c r="B7" s="240" t="s">
        <v>34</v>
      </c>
      <c r="C7" s="236"/>
      <c r="D7" s="167">
        <f>Conversions!H14</f>
        <v>0</v>
      </c>
      <c r="E7" s="236"/>
      <c r="F7" s="236"/>
      <c r="G7" s="236"/>
      <c r="H7" s="236"/>
      <c r="I7" s="6"/>
      <c r="J7" s="267"/>
    </row>
    <row r="8" spans="1:14" ht="20.100000000000001" customHeight="1" x14ac:dyDescent="0.25">
      <c r="C8" s="236"/>
      <c r="D8" s="268"/>
      <c r="E8" s="236"/>
      <c r="F8" s="236"/>
      <c r="G8" s="236"/>
      <c r="H8" s="236"/>
      <c r="I8" s="6"/>
      <c r="J8" s="267"/>
      <c r="N8" s="256"/>
    </row>
    <row r="9" spans="1:14" ht="20.100000000000001" customHeight="1" x14ac:dyDescent="0.25">
      <c r="B9" s="237" t="s">
        <v>47</v>
      </c>
      <c r="C9" s="236"/>
      <c r="D9" s="268"/>
      <c r="E9" s="236"/>
      <c r="F9" s="236"/>
      <c r="G9" s="236"/>
      <c r="H9" s="236"/>
      <c r="I9" s="6"/>
      <c r="J9" s="267"/>
    </row>
    <row r="10" spans="1:14" ht="20.100000000000001" customHeight="1" x14ac:dyDescent="0.25">
      <c r="A10" s="505">
        <v>4</v>
      </c>
      <c r="B10" s="241" t="s">
        <v>35</v>
      </c>
      <c r="D10" s="166"/>
      <c r="F10" s="242" t="s">
        <v>63</v>
      </c>
      <c r="G10" s="6"/>
      <c r="H10" s="243" t="b">
        <v>0</v>
      </c>
      <c r="J10" s="247"/>
    </row>
    <row r="11" spans="1:14" ht="20.100000000000001" customHeight="1" x14ac:dyDescent="0.25">
      <c r="A11" s="505">
        <v>5</v>
      </c>
      <c r="B11" s="238" t="s">
        <v>36</v>
      </c>
      <c r="D11" s="166"/>
      <c r="F11" s="242" t="s">
        <v>63</v>
      </c>
      <c r="G11" s="6"/>
      <c r="H11" s="243" t="b">
        <v>0</v>
      </c>
      <c r="J11" s="248"/>
    </row>
    <row r="12" spans="1:14" ht="20.100000000000001" customHeight="1" x14ac:dyDescent="0.25">
      <c r="A12" s="505">
        <v>6</v>
      </c>
      <c r="B12" s="238" t="s">
        <v>37</v>
      </c>
      <c r="D12" s="166"/>
      <c r="F12" s="242" t="s">
        <v>63</v>
      </c>
      <c r="G12" s="6"/>
      <c r="H12" s="243" t="b">
        <v>0</v>
      </c>
      <c r="J12" s="248"/>
    </row>
    <row r="13" spans="1:14" ht="20.100000000000001" customHeight="1" x14ac:dyDescent="0.25">
      <c r="A13" s="505">
        <v>7</v>
      </c>
      <c r="B13" s="238" t="s">
        <v>38</v>
      </c>
      <c r="D13" s="166"/>
      <c r="F13" s="242" t="s">
        <v>63</v>
      </c>
      <c r="G13" s="6"/>
      <c r="H13" s="243" t="b">
        <v>0</v>
      </c>
      <c r="J13" s="248"/>
    </row>
    <row r="14" spans="1:14" ht="20.100000000000001" customHeight="1" x14ac:dyDescent="0.25">
      <c r="A14" s="505">
        <v>8</v>
      </c>
      <c r="B14" s="238" t="s">
        <v>39</v>
      </c>
      <c r="D14" s="166"/>
      <c r="F14" s="242" t="s">
        <v>63</v>
      </c>
      <c r="G14" s="6"/>
      <c r="H14" s="243" t="b">
        <v>0</v>
      </c>
      <c r="J14" s="248"/>
    </row>
    <row r="15" spans="1:14" ht="20.100000000000001" customHeight="1" x14ac:dyDescent="0.25">
      <c r="A15" s="505">
        <v>9</v>
      </c>
      <c r="B15" s="238" t="s">
        <v>40</v>
      </c>
      <c r="D15" s="166"/>
      <c r="F15" s="242" t="s">
        <v>63</v>
      </c>
      <c r="G15" s="6"/>
      <c r="H15" s="243" t="b">
        <v>0</v>
      </c>
      <c r="J15" s="248"/>
    </row>
    <row r="16" spans="1:14" ht="20.100000000000001" customHeight="1" x14ac:dyDescent="0.25">
      <c r="A16" s="505">
        <v>10</v>
      </c>
      <c r="B16" s="238" t="s">
        <v>41</v>
      </c>
      <c r="D16" s="166"/>
      <c r="F16" s="242" t="s">
        <v>63</v>
      </c>
      <c r="G16" s="6"/>
      <c r="H16" s="243" t="b">
        <v>0</v>
      </c>
      <c r="J16" s="248"/>
    </row>
    <row r="17" spans="1:10" ht="28.5" x14ac:dyDescent="0.25">
      <c r="A17" s="505">
        <v>11</v>
      </c>
      <c r="B17" s="254" t="s">
        <v>258</v>
      </c>
      <c r="D17" s="166"/>
      <c r="F17" s="242" t="s">
        <v>63</v>
      </c>
      <c r="G17" s="6"/>
      <c r="H17" s="243" t="b">
        <v>0</v>
      </c>
      <c r="J17" s="248"/>
    </row>
    <row r="18" spans="1:10" ht="20.100000000000001" customHeight="1" x14ac:dyDescent="0.25">
      <c r="A18" s="505">
        <v>12</v>
      </c>
      <c r="B18" s="238" t="s">
        <v>326</v>
      </c>
      <c r="D18" s="166"/>
      <c r="F18" s="242" t="s">
        <v>63</v>
      </c>
      <c r="G18" s="6"/>
      <c r="H18" s="243" t="b">
        <v>0</v>
      </c>
      <c r="J18" s="248"/>
    </row>
    <row r="19" spans="1:10" ht="20.100000000000001" customHeight="1" x14ac:dyDescent="0.25">
      <c r="A19" s="505">
        <v>13</v>
      </c>
      <c r="B19" s="238" t="s">
        <v>42</v>
      </c>
      <c r="D19" s="166"/>
      <c r="F19" s="242" t="s">
        <v>63</v>
      </c>
      <c r="G19" s="6"/>
      <c r="H19" s="243" t="b">
        <v>0</v>
      </c>
      <c r="J19" s="248"/>
    </row>
    <row r="20" spans="1:10" ht="20.100000000000001" customHeight="1" x14ac:dyDescent="0.25">
      <c r="A20" s="505">
        <v>14</v>
      </c>
      <c r="B20" s="238" t="s">
        <v>257</v>
      </c>
      <c r="D20" s="166"/>
      <c r="F20" s="242" t="s">
        <v>63</v>
      </c>
      <c r="G20" s="6"/>
      <c r="H20" s="243" t="b">
        <v>0</v>
      </c>
      <c r="J20" s="248"/>
    </row>
    <row r="21" spans="1:10" ht="20.100000000000001" customHeight="1" x14ac:dyDescent="0.25">
      <c r="A21" s="505">
        <v>15</v>
      </c>
      <c r="B21" s="238" t="s">
        <v>327</v>
      </c>
      <c r="D21" s="166"/>
      <c r="F21" s="242" t="s">
        <v>63</v>
      </c>
      <c r="G21" s="6"/>
      <c r="H21" s="243" t="b">
        <v>0</v>
      </c>
      <c r="J21" s="248"/>
    </row>
    <row r="22" spans="1:10" ht="20.100000000000001" customHeight="1" x14ac:dyDescent="0.25">
      <c r="A22" s="505">
        <v>16</v>
      </c>
      <c r="B22" s="239" t="s">
        <v>43</v>
      </c>
      <c r="D22" s="166"/>
      <c r="F22" s="242" t="s">
        <v>63</v>
      </c>
      <c r="G22" s="6"/>
      <c r="H22" s="243" t="b">
        <v>0</v>
      </c>
      <c r="J22" s="249"/>
    </row>
    <row r="23" spans="1:10" ht="20.100000000000001" customHeight="1" x14ac:dyDescent="0.25">
      <c r="B23" s="240" t="s">
        <v>44</v>
      </c>
      <c r="C23" s="236"/>
      <c r="D23" s="167">
        <f>Conversions!H30</f>
        <v>0</v>
      </c>
      <c r="E23" s="236"/>
      <c r="F23" s="236"/>
      <c r="G23" s="236"/>
      <c r="H23" s="236"/>
      <c r="I23" s="236"/>
      <c r="J23" s="269"/>
    </row>
    <row r="24" spans="1:10" ht="20.100000000000001" customHeight="1" x14ac:dyDescent="0.25">
      <c r="C24" s="236"/>
      <c r="D24" s="268"/>
      <c r="E24" s="236"/>
      <c r="F24" s="236"/>
      <c r="G24" s="236"/>
      <c r="H24" s="236"/>
      <c r="I24" s="236"/>
      <c r="J24" s="269"/>
    </row>
    <row r="25" spans="1:10" ht="20.100000000000001" customHeight="1" x14ac:dyDescent="0.25">
      <c r="B25" s="237" t="s">
        <v>59</v>
      </c>
      <c r="C25" s="236"/>
      <c r="D25" s="268"/>
      <c r="E25" s="236"/>
      <c r="F25" s="236"/>
      <c r="G25" s="236"/>
      <c r="H25" s="236"/>
      <c r="I25" s="236"/>
      <c r="J25" s="269"/>
    </row>
    <row r="26" spans="1:10" ht="20.100000000000001" customHeight="1" x14ac:dyDescent="0.25">
      <c r="A26" s="505">
        <v>17</v>
      </c>
      <c r="B26" s="241" t="s">
        <v>48</v>
      </c>
      <c r="D26" s="166"/>
      <c r="F26" s="242" t="s">
        <v>63</v>
      </c>
      <c r="H26" s="243" t="b">
        <v>0</v>
      </c>
      <c r="J26" s="247"/>
    </row>
    <row r="27" spans="1:10" ht="20.100000000000001" customHeight="1" x14ac:dyDescent="0.25">
      <c r="A27" s="505">
        <v>18</v>
      </c>
      <c r="B27" s="238" t="s">
        <v>49</v>
      </c>
      <c r="D27" s="166"/>
      <c r="F27" s="242" t="s">
        <v>63</v>
      </c>
      <c r="H27" s="243" t="b">
        <v>0</v>
      </c>
      <c r="J27" s="248"/>
    </row>
    <row r="28" spans="1:10" ht="20.100000000000001" customHeight="1" x14ac:dyDescent="0.25">
      <c r="A28" s="505">
        <v>19</v>
      </c>
      <c r="B28" s="238" t="s">
        <v>50</v>
      </c>
      <c r="D28" s="166"/>
      <c r="F28" s="242" t="s">
        <v>63</v>
      </c>
      <c r="H28" s="243" t="b">
        <v>0</v>
      </c>
      <c r="J28" s="248"/>
    </row>
    <row r="29" spans="1:10" ht="20.100000000000001" customHeight="1" x14ac:dyDescent="0.25">
      <c r="A29" s="505">
        <v>20</v>
      </c>
      <c r="B29" s="239" t="s">
        <v>51</v>
      </c>
      <c r="D29" s="166"/>
      <c r="F29" s="242" t="s">
        <v>63</v>
      </c>
      <c r="H29" s="243" t="b">
        <v>0</v>
      </c>
      <c r="J29" s="249"/>
    </row>
    <row r="30" spans="1:10" ht="20.100000000000001" customHeight="1" x14ac:dyDescent="0.25">
      <c r="B30" s="240" t="s">
        <v>52</v>
      </c>
      <c r="C30" s="236"/>
      <c r="D30" s="167">
        <f>Conversions!H38</f>
        <v>0</v>
      </c>
      <c r="E30" s="236"/>
      <c r="F30" s="236"/>
      <c r="G30" s="236"/>
      <c r="H30" s="236"/>
      <c r="I30" s="236"/>
      <c r="J30" s="269"/>
    </row>
    <row r="31" spans="1:10" ht="20.100000000000001" customHeight="1" x14ac:dyDescent="0.25">
      <c r="C31" s="236"/>
      <c r="D31" s="270"/>
      <c r="E31" s="236"/>
      <c r="F31" s="236"/>
      <c r="G31" s="236"/>
      <c r="H31" s="236"/>
      <c r="I31" s="236"/>
      <c r="J31" s="269"/>
    </row>
    <row r="32" spans="1:10" ht="20.100000000000001" customHeight="1" x14ac:dyDescent="0.25">
      <c r="B32" s="237" t="s">
        <v>60</v>
      </c>
      <c r="C32" s="236"/>
      <c r="D32" s="270"/>
      <c r="E32" s="236"/>
      <c r="F32" s="236"/>
      <c r="G32" s="236"/>
      <c r="H32" s="236"/>
      <c r="I32" s="236"/>
      <c r="J32" s="269"/>
    </row>
    <row r="33" spans="1:10" ht="20.100000000000001" customHeight="1" x14ac:dyDescent="0.25">
      <c r="A33" s="505">
        <v>21</v>
      </c>
      <c r="B33" s="241" t="s">
        <v>53</v>
      </c>
      <c r="D33" s="166"/>
      <c r="F33" s="242" t="s">
        <v>63</v>
      </c>
      <c r="H33" s="243" t="b">
        <v>0</v>
      </c>
      <c r="J33" s="247"/>
    </row>
    <row r="34" spans="1:10" ht="20.100000000000001" customHeight="1" x14ac:dyDescent="0.25">
      <c r="A34" s="505">
        <v>22</v>
      </c>
      <c r="B34" s="238" t="s">
        <v>54</v>
      </c>
      <c r="D34" s="166"/>
      <c r="F34" s="242" t="s">
        <v>63</v>
      </c>
      <c r="H34" s="243" t="b">
        <v>0</v>
      </c>
      <c r="J34" s="248"/>
    </row>
    <row r="35" spans="1:10" ht="20.100000000000001" customHeight="1" x14ac:dyDescent="0.25">
      <c r="A35" s="505">
        <v>23</v>
      </c>
      <c r="B35" s="238" t="s">
        <v>55</v>
      </c>
      <c r="D35" s="166"/>
      <c r="F35" s="242" t="s">
        <v>63</v>
      </c>
      <c r="H35" s="243" t="b">
        <v>0</v>
      </c>
      <c r="J35" s="248"/>
    </row>
    <row r="36" spans="1:10" ht="20.100000000000001" customHeight="1" x14ac:dyDescent="0.25">
      <c r="A36" s="505">
        <v>24</v>
      </c>
      <c r="B36" s="238" t="s">
        <v>56</v>
      </c>
      <c r="D36" s="166"/>
      <c r="F36" s="242" t="s">
        <v>63</v>
      </c>
      <c r="H36" s="243" t="b">
        <v>0</v>
      </c>
      <c r="J36" s="248"/>
    </row>
    <row r="37" spans="1:10" ht="20.100000000000001" customHeight="1" x14ac:dyDescent="0.25">
      <c r="A37" s="505">
        <v>25</v>
      </c>
      <c r="B37" s="239" t="s">
        <v>57</v>
      </c>
      <c r="D37" s="166"/>
      <c r="F37" s="242" t="s">
        <v>63</v>
      </c>
      <c r="H37" s="243" t="b">
        <v>0</v>
      </c>
      <c r="J37" s="249"/>
    </row>
    <row r="38" spans="1:10" ht="20.100000000000001" customHeight="1" x14ac:dyDescent="0.25">
      <c r="B38" s="240" t="s">
        <v>58</v>
      </c>
      <c r="C38" s="236"/>
      <c r="D38" s="167">
        <f>Conversions!H47</f>
        <v>0</v>
      </c>
      <c r="E38" s="236"/>
      <c r="F38" s="236"/>
      <c r="G38" s="236"/>
      <c r="H38" s="236"/>
      <c r="I38" s="236"/>
      <c r="J38" s="269"/>
    </row>
    <row r="39" spans="1:10" ht="12.75" customHeight="1" x14ac:dyDescent="0.25">
      <c r="C39" s="236"/>
      <c r="D39" s="255"/>
      <c r="E39" s="236"/>
      <c r="F39" s="271"/>
      <c r="G39" s="236"/>
      <c r="H39" s="236"/>
      <c r="I39" s="236"/>
      <c r="J39" s="269"/>
    </row>
    <row r="40" spans="1:10" ht="20.100000000000001" customHeight="1" x14ac:dyDescent="0.25">
      <c r="B40" s="240" t="s">
        <v>188</v>
      </c>
      <c r="C40" s="236"/>
      <c r="D40" s="167">
        <f>Conversions!H48</f>
        <v>0</v>
      </c>
      <c r="E40" s="236"/>
      <c r="F40" s="271"/>
      <c r="G40" s="236"/>
      <c r="H40" s="236"/>
      <c r="I40" s="236"/>
      <c r="J40" s="269"/>
    </row>
    <row r="41" spans="1:10" ht="20.100000000000001" customHeight="1" x14ac:dyDescent="0.25">
      <c r="C41" s="236"/>
      <c r="D41" s="236"/>
      <c r="E41" s="236"/>
      <c r="F41" s="271"/>
      <c r="G41" s="236"/>
      <c r="H41" s="236"/>
      <c r="I41" s="236"/>
      <c r="J41" s="269"/>
    </row>
    <row r="42" spans="1:10" ht="20.100000000000001" customHeight="1" x14ac:dyDescent="0.25">
      <c r="B42" s="566" t="s">
        <v>357</v>
      </c>
      <c r="C42" s="562"/>
      <c r="D42" s="563"/>
      <c r="E42" s="564"/>
      <c r="F42" s="564"/>
      <c r="G42" s="564"/>
      <c r="H42" s="564"/>
      <c r="I42" s="564"/>
      <c r="J42" s="565"/>
    </row>
    <row r="43" spans="1:10" ht="20.100000000000001" customHeight="1" x14ac:dyDescent="0.25">
      <c r="B43" s="237" t="s">
        <v>358</v>
      </c>
    </row>
    <row r="44" spans="1:10" ht="20.100000000000001" customHeight="1" x14ac:dyDescent="0.25">
      <c r="B44" s="241" t="s">
        <v>359</v>
      </c>
      <c r="C44" s="222"/>
      <c r="D44" s="166"/>
      <c r="J44" s="247"/>
    </row>
    <row r="45" spans="1:10" ht="20.100000000000001" customHeight="1" x14ac:dyDescent="0.25">
      <c r="B45" s="238" t="s">
        <v>360</v>
      </c>
      <c r="C45" s="222"/>
      <c r="D45" s="166"/>
      <c r="J45" s="248"/>
    </row>
    <row r="46" spans="1:10" ht="20.100000000000001" customHeight="1" x14ac:dyDescent="0.25">
      <c r="B46" s="533" t="s">
        <v>361</v>
      </c>
      <c r="C46" s="222"/>
      <c r="D46" s="166"/>
      <c r="J46" s="248"/>
    </row>
    <row r="47" spans="1:10" s="222" customFormat="1" ht="20.100000000000001" customHeight="1" x14ac:dyDescent="0.25">
      <c r="A47" s="505"/>
      <c r="B47" s="534" t="s">
        <v>367</v>
      </c>
      <c r="D47" s="167">
        <f>D44 - D45 - D46</f>
        <v>0</v>
      </c>
      <c r="J47" s="536"/>
    </row>
    <row r="48" spans="1:10" ht="20.100000000000001" customHeight="1" x14ac:dyDescent="0.25">
      <c r="C48" s="222"/>
      <c r="D48" s="222"/>
      <c r="E48" s="222"/>
      <c r="I48" s="222"/>
      <c r="J48" s="236"/>
    </row>
    <row r="49" spans="2:10" ht="20.100000000000001" customHeight="1" x14ac:dyDescent="0.25">
      <c r="B49" s="237" t="s">
        <v>363</v>
      </c>
      <c r="C49" s="222"/>
      <c r="D49" s="222"/>
      <c r="E49" s="222"/>
      <c r="I49" s="222"/>
      <c r="J49" s="236"/>
    </row>
    <row r="50" spans="2:10" ht="20.100000000000001" customHeight="1" x14ac:dyDescent="0.25">
      <c r="B50" s="535" t="s">
        <v>362</v>
      </c>
      <c r="D50" s="166"/>
      <c r="J50" s="247"/>
    </row>
    <row r="51" spans="2:10" ht="20.100000000000001" customHeight="1" x14ac:dyDescent="0.25">
      <c r="B51" s="531" t="s">
        <v>140</v>
      </c>
      <c r="D51" s="166"/>
      <c r="J51" s="248"/>
    </row>
    <row r="52" spans="2:10" ht="20.100000000000001" customHeight="1" x14ac:dyDescent="0.25">
      <c r="B52" s="532" t="s">
        <v>363</v>
      </c>
      <c r="D52" s="166"/>
      <c r="J52" s="248"/>
    </row>
    <row r="53" spans="2:10" ht="20.100000000000001" customHeight="1" x14ac:dyDescent="0.25">
      <c r="B53" s="240" t="s">
        <v>364</v>
      </c>
      <c r="D53" s="167">
        <f>SUM(D50:D52)</f>
        <v>0</v>
      </c>
      <c r="E53" s="222"/>
      <c r="F53" s="222"/>
      <c r="G53" s="222"/>
      <c r="H53" s="222"/>
      <c r="I53" s="222"/>
    </row>
    <row r="54" spans="2:10" ht="9" customHeight="1" x14ac:dyDescent="0.25">
      <c r="E54" s="222"/>
      <c r="F54" s="222"/>
      <c r="G54" s="222"/>
      <c r="H54" s="222"/>
      <c r="I54" s="222"/>
    </row>
    <row r="55" spans="2:10" ht="20.100000000000001" customHeight="1" x14ac:dyDescent="0.25">
      <c r="B55" s="240" t="s">
        <v>365</v>
      </c>
      <c r="D55" s="167">
        <f>D47+D53</f>
        <v>0</v>
      </c>
    </row>
    <row r="57" spans="2:10" ht="20.100000000000001" customHeight="1" x14ac:dyDescent="0.25">
      <c r="B57" s="586" t="s">
        <v>379</v>
      </c>
      <c r="C57" s="586"/>
      <c r="D57" s="586"/>
      <c r="E57" s="586"/>
      <c r="F57" s="586"/>
      <c r="G57" s="586"/>
      <c r="H57" s="586"/>
      <c r="I57" s="586"/>
      <c r="J57" s="586"/>
    </row>
    <row r="58" spans="2:10" ht="20.100000000000001" customHeight="1" x14ac:dyDescent="0.25">
      <c r="B58" s="586"/>
      <c r="C58" s="586"/>
      <c r="D58" s="586"/>
      <c r="E58" s="586"/>
      <c r="F58" s="586"/>
      <c r="G58" s="586"/>
      <c r="H58" s="586"/>
      <c r="I58" s="586"/>
      <c r="J58" s="586"/>
    </row>
    <row r="59" spans="2:10" ht="20.100000000000001" customHeight="1" x14ac:dyDescent="0.25">
      <c r="B59" s="586"/>
      <c r="C59" s="586"/>
      <c r="D59" s="586"/>
      <c r="E59" s="586"/>
      <c r="F59" s="586"/>
      <c r="G59" s="586"/>
      <c r="H59" s="586"/>
      <c r="I59" s="586"/>
      <c r="J59" s="586"/>
    </row>
  </sheetData>
  <sheetProtection algorithmName="SHA-512" hashValue="qytlhsRHZply/AEInCNHmqE4IF4Z0bTS6AcswDEeSlkWTQ6rLJQu+eGaK+q/IWROqu6OgSpPGwl+PrgnrQvLow==" saltValue="EgXowtPAs3xivP1Zg/4V+w==" spinCount="100000" sheet="1" selectLockedCells="1"/>
  <mergeCells count="1">
    <mergeCell ref="B57:J59"/>
  </mergeCells>
  <dataValidations count="5">
    <dataValidation type="decimal" allowBlank="1" showErrorMessage="1" errorTitle="Standard Financial Statement" error="WARNING_x000a_Invalid data type entered - please re-enter a numeric value." promptTitle="Monthly Outgoings" prompt="Please enter a number value not text." sqref="D4:D6" xr:uid="{00000000-0002-0000-0200-000000000000}">
      <formula1>0</formula1>
      <formula2>1000000</formula2>
    </dataValidation>
    <dataValidation type="decimal" allowBlank="1" showInputMessage="1" showErrorMessage="1" errorTitle="Standard Financial Statement" error="WARNING_x000a_Invalid data type entered - please re-enter a numeric value." sqref="D33:D37 D26:D29" xr:uid="{00000000-0002-0000-0200-000001000000}">
      <formula1>0</formula1>
      <formula2>1000000</formula2>
    </dataValidation>
    <dataValidation type="decimal" allowBlank="1" showInputMessage="1" showErrorMessage="1" errorTitle="Standard Financial Statement" error="WARNING_x000a_Invalid data type entered - Please re-enter a numeric value." sqref="D10:D22" xr:uid="{00000000-0002-0000-0200-000002000000}">
      <formula1>0</formula1>
      <formula2>1000000</formula2>
    </dataValidation>
    <dataValidation type="textLength" allowBlank="1" showInputMessage="1" showErrorMessage="1" errorTitle="Standard Financial Statement" error="Notes are restriced to 50 characters._x000a__x000a_Please review and amend." sqref="J4:J37 J44:J47 J50:J52" xr:uid="{00000000-0002-0000-0200-000003000000}">
      <formula1>0</formula1>
      <formula2>50</formula2>
    </dataValidation>
    <dataValidation type="decimal" allowBlank="1" showInputMessage="1" showErrorMessage="1" errorTitle="Standard Financial Statement" error="WARNING_x000a_Invalid data type entered - please re-enter a numeric value." sqref="D44 D45 D46 D50 D51 D52" xr:uid="{4059E3DB-2A50-4186-A716-719D4B03F87D}">
      <formula1>0</formula1>
      <formula2>4000000</formula2>
    </dataValidation>
  </dataValidations>
  <pageMargins left="0.7" right="0.7" top="0.75" bottom="0.75" header="0.3" footer="0.3"/>
  <pageSetup paperSize="9" orientation="portrait" r:id="rId1"/>
  <ignoredErrors>
    <ignoredError sqref="J7:J9 J23:J25 J30:J3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2">
              <controlPr defaultSize="0" autoFill="0" autoLine="0" autoPict="0">
                <anchor moveWithCells="1">
                  <from>
                    <xdr:col>7</xdr:col>
                    <xdr:colOff>209550</xdr:colOff>
                    <xdr:row>3</xdr:row>
                    <xdr:rowOff>19050</xdr:rowOff>
                  </from>
                  <to>
                    <xdr:col>7</xdr:col>
                    <xdr:colOff>514350</xdr:colOff>
                    <xdr:row>3</xdr:row>
                    <xdr:rowOff>228600</xdr:rowOff>
                  </to>
                </anchor>
              </controlPr>
            </control>
          </mc:Choice>
        </mc:AlternateContent>
        <mc:AlternateContent xmlns:mc="http://schemas.openxmlformats.org/markup-compatibility/2006">
          <mc:Choice Requires="x14">
            <control shapeId="11266" r:id="rId5" name="Check Box 3">
              <controlPr defaultSize="0" autoFill="0" autoLine="0" autoPict="0">
                <anchor moveWithCells="1">
                  <from>
                    <xdr:col>7</xdr:col>
                    <xdr:colOff>209550</xdr:colOff>
                    <xdr:row>4</xdr:row>
                    <xdr:rowOff>19050</xdr:rowOff>
                  </from>
                  <to>
                    <xdr:col>7</xdr:col>
                    <xdr:colOff>514350</xdr:colOff>
                    <xdr:row>4</xdr:row>
                    <xdr:rowOff>228600</xdr:rowOff>
                  </to>
                </anchor>
              </controlPr>
            </control>
          </mc:Choice>
        </mc:AlternateContent>
        <mc:AlternateContent xmlns:mc="http://schemas.openxmlformats.org/markup-compatibility/2006">
          <mc:Choice Requires="x14">
            <control shapeId="11267" r:id="rId6" name="Check Box 5">
              <controlPr defaultSize="0" autoFill="0" autoLine="0" autoPict="0">
                <anchor moveWithCells="1">
                  <from>
                    <xdr:col>7</xdr:col>
                    <xdr:colOff>209550</xdr:colOff>
                    <xdr:row>5</xdr:row>
                    <xdr:rowOff>19050</xdr:rowOff>
                  </from>
                  <to>
                    <xdr:col>7</xdr:col>
                    <xdr:colOff>514350</xdr:colOff>
                    <xdr:row>5</xdr:row>
                    <xdr:rowOff>228600</xdr:rowOff>
                  </to>
                </anchor>
              </controlPr>
            </control>
          </mc:Choice>
        </mc:AlternateContent>
        <mc:AlternateContent xmlns:mc="http://schemas.openxmlformats.org/markup-compatibility/2006">
          <mc:Choice Requires="x14">
            <control shapeId="11268" r:id="rId7" name="Check Box 21">
              <controlPr defaultSize="0" autoFill="0" autoLine="0" autoPict="0">
                <anchor moveWithCells="1">
                  <from>
                    <xdr:col>7</xdr:col>
                    <xdr:colOff>209550</xdr:colOff>
                    <xdr:row>9</xdr:row>
                    <xdr:rowOff>19050</xdr:rowOff>
                  </from>
                  <to>
                    <xdr:col>7</xdr:col>
                    <xdr:colOff>514350</xdr:colOff>
                    <xdr:row>9</xdr:row>
                    <xdr:rowOff>228600</xdr:rowOff>
                  </to>
                </anchor>
              </controlPr>
            </control>
          </mc:Choice>
        </mc:AlternateContent>
        <mc:AlternateContent xmlns:mc="http://schemas.openxmlformats.org/markup-compatibility/2006">
          <mc:Choice Requires="x14">
            <control shapeId="11269" r:id="rId8" name="Check Box 22">
              <controlPr defaultSize="0" autoFill="0" autoLine="0" autoPict="0">
                <anchor moveWithCells="1">
                  <from>
                    <xdr:col>7</xdr:col>
                    <xdr:colOff>209550</xdr:colOff>
                    <xdr:row>10</xdr:row>
                    <xdr:rowOff>19050</xdr:rowOff>
                  </from>
                  <to>
                    <xdr:col>7</xdr:col>
                    <xdr:colOff>514350</xdr:colOff>
                    <xdr:row>10</xdr:row>
                    <xdr:rowOff>228600</xdr:rowOff>
                  </to>
                </anchor>
              </controlPr>
            </control>
          </mc:Choice>
        </mc:AlternateContent>
        <mc:AlternateContent xmlns:mc="http://schemas.openxmlformats.org/markup-compatibility/2006">
          <mc:Choice Requires="x14">
            <control shapeId="11270" r:id="rId9" name="Check Box 23">
              <controlPr defaultSize="0" autoFill="0" autoLine="0" autoPict="0">
                <anchor moveWithCells="1">
                  <from>
                    <xdr:col>7</xdr:col>
                    <xdr:colOff>209550</xdr:colOff>
                    <xdr:row>11</xdr:row>
                    <xdr:rowOff>19050</xdr:rowOff>
                  </from>
                  <to>
                    <xdr:col>7</xdr:col>
                    <xdr:colOff>514350</xdr:colOff>
                    <xdr:row>11</xdr:row>
                    <xdr:rowOff>228600</xdr:rowOff>
                  </to>
                </anchor>
              </controlPr>
            </control>
          </mc:Choice>
        </mc:AlternateContent>
        <mc:AlternateContent xmlns:mc="http://schemas.openxmlformats.org/markup-compatibility/2006">
          <mc:Choice Requires="x14">
            <control shapeId="11271" r:id="rId10" name="Check Box 24">
              <controlPr defaultSize="0" autoFill="0" autoLine="0" autoPict="0">
                <anchor moveWithCells="1">
                  <from>
                    <xdr:col>7</xdr:col>
                    <xdr:colOff>209550</xdr:colOff>
                    <xdr:row>12</xdr:row>
                    <xdr:rowOff>19050</xdr:rowOff>
                  </from>
                  <to>
                    <xdr:col>7</xdr:col>
                    <xdr:colOff>514350</xdr:colOff>
                    <xdr:row>12</xdr:row>
                    <xdr:rowOff>228600</xdr:rowOff>
                  </to>
                </anchor>
              </controlPr>
            </control>
          </mc:Choice>
        </mc:AlternateContent>
        <mc:AlternateContent xmlns:mc="http://schemas.openxmlformats.org/markup-compatibility/2006">
          <mc:Choice Requires="x14">
            <control shapeId="11272" r:id="rId11" name="Check Box 25">
              <controlPr defaultSize="0" autoFill="0" autoLine="0" autoPict="0">
                <anchor moveWithCells="1">
                  <from>
                    <xdr:col>7</xdr:col>
                    <xdr:colOff>209550</xdr:colOff>
                    <xdr:row>13</xdr:row>
                    <xdr:rowOff>19050</xdr:rowOff>
                  </from>
                  <to>
                    <xdr:col>7</xdr:col>
                    <xdr:colOff>514350</xdr:colOff>
                    <xdr:row>13</xdr:row>
                    <xdr:rowOff>228600</xdr:rowOff>
                  </to>
                </anchor>
              </controlPr>
            </control>
          </mc:Choice>
        </mc:AlternateContent>
        <mc:AlternateContent xmlns:mc="http://schemas.openxmlformats.org/markup-compatibility/2006">
          <mc:Choice Requires="x14">
            <control shapeId="11273" r:id="rId12" name="Check Box 26">
              <controlPr defaultSize="0" autoFill="0" autoLine="0" autoPict="0">
                <anchor moveWithCells="1">
                  <from>
                    <xdr:col>7</xdr:col>
                    <xdr:colOff>209550</xdr:colOff>
                    <xdr:row>14</xdr:row>
                    <xdr:rowOff>19050</xdr:rowOff>
                  </from>
                  <to>
                    <xdr:col>7</xdr:col>
                    <xdr:colOff>514350</xdr:colOff>
                    <xdr:row>14</xdr:row>
                    <xdr:rowOff>228600</xdr:rowOff>
                  </to>
                </anchor>
              </controlPr>
            </control>
          </mc:Choice>
        </mc:AlternateContent>
        <mc:AlternateContent xmlns:mc="http://schemas.openxmlformats.org/markup-compatibility/2006">
          <mc:Choice Requires="x14">
            <control shapeId="11274" r:id="rId13" name="Check Box 27">
              <controlPr defaultSize="0" autoFill="0" autoLine="0" autoPict="0">
                <anchor moveWithCells="1">
                  <from>
                    <xdr:col>7</xdr:col>
                    <xdr:colOff>209550</xdr:colOff>
                    <xdr:row>15</xdr:row>
                    <xdr:rowOff>19050</xdr:rowOff>
                  </from>
                  <to>
                    <xdr:col>7</xdr:col>
                    <xdr:colOff>514350</xdr:colOff>
                    <xdr:row>15</xdr:row>
                    <xdr:rowOff>228600</xdr:rowOff>
                  </to>
                </anchor>
              </controlPr>
            </control>
          </mc:Choice>
        </mc:AlternateContent>
        <mc:AlternateContent xmlns:mc="http://schemas.openxmlformats.org/markup-compatibility/2006">
          <mc:Choice Requires="x14">
            <control shapeId="11275" r:id="rId14" name="Check Box 28">
              <controlPr defaultSize="0" autoFill="0" autoLine="0" autoPict="0">
                <anchor moveWithCells="1">
                  <from>
                    <xdr:col>7</xdr:col>
                    <xdr:colOff>209550</xdr:colOff>
                    <xdr:row>16</xdr:row>
                    <xdr:rowOff>66675</xdr:rowOff>
                  </from>
                  <to>
                    <xdr:col>7</xdr:col>
                    <xdr:colOff>514350</xdr:colOff>
                    <xdr:row>16</xdr:row>
                    <xdr:rowOff>285750</xdr:rowOff>
                  </to>
                </anchor>
              </controlPr>
            </control>
          </mc:Choice>
        </mc:AlternateContent>
        <mc:AlternateContent xmlns:mc="http://schemas.openxmlformats.org/markup-compatibility/2006">
          <mc:Choice Requires="x14">
            <control shapeId="11276" r:id="rId15" name="Check Box 30">
              <controlPr defaultSize="0" autoFill="0" autoLine="0" autoPict="0">
                <anchor moveWithCells="1">
                  <from>
                    <xdr:col>7</xdr:col>
                    <xdr:colOff>209550</xdr:colOff>
                    <xdr:row>17</xdr:row>
                    <xdr:rowOff>19050</xdr:rowOff>
                  </from>
                  <to>
                    <xdr:col>7</xdr:col>
                    <xdr:colOff>514350</xdr:colOff>
                    <xdr:row>17</xdr:row>
                    <xdr:rowOff>228600</xdr:rowOff>
                  </to>
                </anchor>
              </controlPr>
            </control>
          </mc:Choice>
        </mc:AlternateContent>
        <mc:AlternateContent xmlns:mc="http://schemas.openxmlformats.org/markup-compatibility/2006">
          <mc:Choice Requires="x14">
            <control shapeId="11277" r:id="rId16" name="Check Box 31">
              <controlPr defaultSize="0" autoFill="0" autoLine="0" autoPict="0">
                <anchor moveWithCells="1">
                  <from>
                    <xdr:col>7</xdr:col>
                    <xdr:colOff>209550</xdr:colOff>
                    <xdr:row>18</xdr:row>
                    <xdr:rowOff>19050</xdr:rowOff>
                  </from>
                  <to>
                    <xdr:col>7</xdr:col>
                    <xdr:colOff>514350</xdr:colOff>
                    <xdr:row>18</xdr:row>
                    <xdr:rowOff>228600</xdr:rowOff>
                  </to>
                </anchor>
              </controlPr>
            </control>
          </mc:Choice>
        </mc:AlternateContent>
        <mc:AlternateContent xmlns:mc="http://schemas.openxmlformats.org/markup-compatibility/2006">
          <mc:Choice Requires="x14">
            <control shapeId="11278" r:id="rId17" name="Check Box 32">
              <controlPr defaultSize="0" autoFill="0" autoLine="0" autoPict="0">
                <anchor moveWithCells="1">
                  <from>
                    <xdr:col>7</xdr:col>
                    <xdr:colOff>209550</xdr:colOff>
                    <xdr:row>19</xdr:row>
                    <xdr:rowOff>19050</xdr:rowOff>
                  </from>
                  <to>
                    <xdr:col>7</xdr:col>
                    <xdr:colOff>514350</xdr:colOff>
                    <xdr:row>19</xdr:row>
                    <xdr:rowOff>228600</xdr:rowOff>
                  </to>
                </anchor>
              </controlPr>
            </control>
          </mc:Choice>
        </mc:AlternateContent>
        <mc:AlternateContent xmlns:mc="http://schemas.openxmlformats.org/markup-compatibility/2006">
          <mc:Choice Requires="x14">
            <control shapeId="11279" r:id="rId18" name="Check Box 33">
              <controlPr defaultSize="0" autoFill="0" autoLine="0" autoPict="0">
                <anchor moveWithCells="1">
                  <from>
                    <xdr:col>7</xdr:col>
                    <xdr:colOff>209550</xdr:colOff>
                    <xdr:row>20</xdr:row>
                    <xdr:rowOff>19050</xdr:rowOff>
                  </from>
                  <to>
                    <xdr:col>7</xdr:col>
                    <xdr:colOff>514350</xdr:colOff>
                    <xdr:row>20</xdr:row>
                    <xdr:rowOff>228600</xdr:rowOff>
                  </to>
                </anchor>
              </controlPr>
            </control>
          </mc:Choice>
        </mc:AlternateContent>
        <mc:AlternateContent xmlns:mc="http://schemas.openxmlformats.org/markup-compatibility/2006">
          <mc:Choice Requires="x14">
            <control shapeId="11280" r:id="rId19" name="Check Box 34">
              <controlPr defaultSize="0" autoFill="0" autoLine="0" autoPict="0">
                <anchor moveWithCells="1">
                  <from>
                    <xdr:col>7</xdr:col>
                    <xdr:colOff>209550</xdr:colOff>
                    <xdr:row>21</xdr:row>
                    <xdr:rowOff>19050</xdr:rowOff>
                  </from>
                  <to>
                    <xdr:col>7</xdr:col>
                    <xdr:colOff>514350</xdr:colOff>
                    <xdr:row>21</xdr:row>
                    <xdr:rowOff>228600</xdr:rowOff>
                  </to>
                </anchor>
              </controlPr>
            </control>
          </mc:Choice>
        </mc:AlternateContent>
        <mc:AlternateContent xmlns:mc="http://schemas.openxmlformats.org/markup-compatibility/2006">
          <mc:Choice Requires="x14">
            <control shapeId="11281" r:id="rId20" name="Check Box 35">
              <controlPr defaultSize="0" autoFill="0" autoLine="0" autoPict="0">
                <anchor moveWithCells="1">
                  <from>
                    <xdr:col>7</xdr:col>
                    <xdr:colOff>209550</xdr:colOff>
                    <xdr:row>25</xdr:row>
                    <xdr:rowOff>19050</xdr:rowOff>
                  </from>
                  <to>
                    <xdr:col>7</xdr:col>
                    <xdr:colOff>514350</xdr:colOff>
                    <xdr:row>25</xdr:row>
                    <xdr:rowOff>228600</xdr:rowOff>
                  </to>
                </anchor>
              </controlPr>
            </control>
          </mc:Choice>
        </mc:AlternateContent>
        <mc:AlternateContent xmlns:mc="http://schemas.openxmlformats.org/markup-compatibility/2006">
          <mc:Choice Requires="x14">
            <control shapeId="11282" r:id="rId21" name="Check Box 36">
              <controlPr defaultSize="0" autoFill="0" autoLine="0" autoPict="0">
                <anchor moveWithCells="1">
                  <from>
                    <xdr:col>7</xdr:col>
                    <xdr:colOff>209550</xdr:colOff>
                    <xdr:row>26</xdr:row>
                    <xdr:rowOff>19050</xdr:rowOff>
                  </from>
                  <to>
                    <xdr:col>7</xdr:col>
                    <xdr:colOff>514350</xdr:colOff>
                    <xdr:row>26</xdr:row>
                    <xdr:rowOff>228600</xdr:rowOff>
                  </to>
                </anchor>
              </controlPr>
            </control>
          </mc:Choice>
        </mc:AlternateContent>
        <mc:AlternateContent xmlns:mc="http://schemas.openxmlformats.org/markup-compatibility/2006">
          <mc:Choice Requires="x14">
            <control shapeId="11283" r:id="rId22" name="Check Box 37">
              <controlPr defaultSize="0" autoFill="0" autoLine="0" autoPict="0">
                <anchor moveWithCells="1">
                  <from>
                    <xdr:col>7</xdr:col>
                    <xdr:colOff>209550</xdr:colOff>
                    <xdr:row>27</xdr:row>
                    <xdr:rowOff>19050</xdr:rowOff>
                  </from>
                  <to>
                    <xdr:col>7</xdr:col>
                    <xdr:colOff>514350</xdr:colOff>
                    <xdr:row>27</xdr:row>
                    <xdr:rowOff>228600</xdr:rowOff>
                  </to>
                </anchor>
              </controlPr>
            </control>
          </mc:Choice>
        </mc:AlternateContent>
        <mc:AlternateContent xmlns:mc="http://schemas.openxmlformats.org/markup-compatibility/2006">
          <mc:Choice Requires="x14">
            <control shapeId="11284" r:id="rId23" name="Check Box 38">
              <controlPr defaultSize="0" autoFill="0" autoLine="0" autoPict="0">
                <anchor moveWithCells="1">
                  <from>
                    <xdr:col>7</xdr:col>
                    <xdr:colOff>209550</xdr:colOff>
                    <xdr:row>28</xdr:row>
                    <xdr:rowOff>19050</xdr:rowOff>
                  </from>
                  <to>
                    <xdr:col>7</xdr:col>
                    <xdr:colOff>514350</xdr:colOff>
                    <xdr:row>28</xdr:row>
                    <xdr:rowOff>228600</xdr:rowOff>
                  </to>
                </anchor>
              </controlPr>
            </control>
          </mc:Choice>
        </mc:AlternateContent>
        <mc:AlternateContent xmlns:mc="http://schemas.openxmlformats.org/markup-compatibility/2006">
          <mc:Choice Requires="x14">
            <control shapeId="11285" r:id="rId24" name="Check Box 39">
              <controlPr defaultSize="0" autoFill="0" autoLine="0" autoPict="0">
                <anchor moveWithCells="1">
                  <from>
                    <xdr:col>7</xdr:col>
                    <xdr:colOff>209550</xdr:colOff>
                    <xdr:row>32</xdr:row>
                    <xdr:rowOff>19050</xdr:rowOff>
                  </from>
                  <to>
                    <xdr:col>7</xdr:col>
                    <xdr:colOff>514350</xdr:colOff>
                    <xdr:row>32</xdr:row>
                    <xdr:rowOff>228600</xdr:rowOff>
                  </to>
                </anchor>
              </controlPr>
            </control>
          </mc:Choice>
        </mc:AlternateContent>
        <mc:AlternateContent xmlns:mc="http://schemas.openxmlformats.org/markup-compatibility/2006">
          <mc:Choice Requires="x14">
            <control shapeId="11286" r:id="rId25" name="Check Box 40">
              <controlPr defaultSize="0" autoFill="0" autoLine="0" autoPict="0">
                <anchor moveWithCells="1">
                  <from>
                    <xdr:col>7</xdr:col>
                    <xdr:colOff>209550</xdr:colOff>
                    <xdr:row>33</xdr:row>
                    <xdr:rowOff>19050</xdr:rowOff>
                  </from>
                  <to>
                    <xdr:col>7</xdr:col>
                    <xdr:colOff>514350</xdr:colOff>
                    <xdr:row>33</xdr:row>
                    <xdr:rowOff>228600</xdr:rowOff>
                  </to>
                </anchor>
              </controlPr>
            </control>
          </mc:Choice>
        </mc:AlternateContent>
        <mc:AlternateContent xmlns:mc="http://schemas.openxmlformats.org/markup-compatibility/2006">
          <mc:Choice Requires="x14">
            <control shapeId="11287" r:id="rId26" name="Check Box 41">
              <controlPr defaultSize="0" autoFill="0" autoLine="0" autoPict="0">
                <anchor moveWithCells="1">
                  <from>
                    <xdr:col>7</xdr:col>
                    <xdr:colOff>209550</xdr:colOff>
                    <xdr:row>34</xdr:row>
                    <xdr:rowOff>19050</xdr:rowOff>
                  </from>
                  <to>
                    <xdr:col>7</xdr:col>
                    <xdr:colOff>514350</xdr:colOff>
                    <xdr:row>34</xdr:row>
                    <xdr:rowOff>228600</xdr:rowOff>
                  </to>
                </anchor>
              </controlPr>
            </control>
          </mc:Choice>
        </mc:AlternateContent>
        <mc:AlternateContent xmlns:mc="http://schemas.openxmlformats.org/markup-compatibility/2006">
          <mc:Choice Requires="x14">
            <control shapeId="11288" r:id="rId27" name="Check Box 42">
              <controlPr defaultSize="0" autoFill="0" autoLine="0" autoPict="0">
                <anchor moveWithCells="1">
                  <from>
                    <xdr:col>7</xdr:col>
                    <xdr:colOff>209550</xdr:colOff>
                    <xdr:row>35</xdr:row>
                    <xdr:rowOff>19050</xdr:rowOff>
                  </from>
                  <to>
                    <xdr:col>7</xdr:col>
                    <xdr:colOff>514350</xdr:colOff>
                    <xdr:row>35</xdr:row>
                    <xdr:rowOff>228600</xdr:rowOff>
                  </to>
                </anchor>
              </controlPr>
            </control>
          </mc:Choice>
        </mc:AlternateContent>
        <mc:AlternateContent xmlns:mc="http://schemas.openxmlformats.org/markup-compatibility/2006">
          <mc:Choice Requires="x14">
            <control shapeId="11289" r:id="rId28" name="Check Box 43">
              <controlPr defaultSize="0" autoFill="0" autoLine="0" autoPict="0">
                <anchor moveWithCells="1">
                  <from>
                    <xdr:col>7</xdr:col>
                    <xdr:colOff>209550</xdr:colOff>
                    <xdr:row>36</xdr:row>
                    <xdr:rowOff>19050</xdr:rowOff>
                  </from>
                  <to>
                    <xdr:col>7</xdr:col>
                    <xdr:colOff>514350</xdr:colOff>
                    <xdr:row>36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4000000}">
          <x14:formula1>
            <xm:f>Lookup!$B$2:$B$5</xm:f>
          </x14:formula1>
          <xm:sqref>G26:G29 G33:G37</xm:sqref>
        </x14:dataValidation>
        <x14:dataValidation type="list" showInputMessage="1" showErrorMessage="1" errorTitle="Warning" error="You must choose from the list provided." xr:uid="{00000000-0002-0000-0200-000005000000}">
          <x14:formula1>
            <xm:f>Lookup!$C$2:$C$6</xm:f>
          </x14:formula1>
          <xm:sqref>F4:F6 F10:F22 F26:F29 F33:F37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8497B0"/>
  </sheetPr>
  <dimension ref="A1:K83"/>
  <sheetViews>
    <sheetView showGridLines="0" showRowColHeaders="0" zoomScaleNormal="100" zoomScaleSheetLayoutView="100" workbookViewId="0">
      <selection activeCell="J1" sqref="J1"/>
    </sheetView>
  </sheetViews>
  <sheetFormatPr defaultColWidth="0" defaultRowHeight="20.100000000000001" customHeight="1" zeroHeight="1" x14ac:dyDescent="0.25"/>
  <cols>
    <col min="1" max="1" width="3.28515625" style="507" bestFit="1" customWidth="1"/>
    <col min="2" max="2" width="47.42578125" style="5" bestFit="1" customWidth="1"/>
    <col min="3" max="3" width="1.7109375" style="5" customWidth="1"/>
    <col min="4" max="4" width="11.42578125" style="5" bestFit="1" customWidth="1"/>
    <col min="5" max="5" width="1.7109375" style="5" customWidth="1"/>
    <col min="6" max="6" width="8.42578125" style="13" bestFit="1" customWidth="1"/>
    <col min="7" max="7" width="1.7109375" style="5" customWidth="1"/>
    <col min="8" max="8" width="10.28515625" style="101" customWidth="1"/>
    <col min="9" max="9" width="1.7109375" style="5" customWidth="1"/>
    <col min="10" max="10" width="60.7109375" style="127" customWidth="1"/>
    <col min="11" max="11" width="1.7109375" style="5" customWidth="1"/>
    <col min="12" max="16384" width="9.28515625" style="5" hidden="1"/>
  </cols>
  <sheetData>
    <row r="1" spans="1:11" ht="20.100000000000001" customHeight="1" x14ac:dyDescent="0.25">
      <c r="A1" s="506"/>
      <c r="B1" s="273" t="s">
        <v>66</v>
      </c>
      <c r="C1" s="272"/>
      <c r="D1" s="272"/>
      <c r="E1" s="272"/>
      <c r="F1" s="274"/>
      <c r="G1" s="272"/>
      <c r="H1" s="275"/>
      <c r="I1" s="272"/>
      <c r="J1" s="267"/>
      <c r="K1" s="272"/>
    </row>
    <row r="2" spans="1:11" ht="14.25" x14ac:dyDescent="0.25">
      <c r="A2" s="506"/>
      <c r="B2" s="272"/>
      <c r="C2" s="272"/>
      <c r="D2" s="272"/>
      <c r="E2" s="272"/>
      <c r="F2" s="274"/>
      <c r="G2" s="272"/>
      <c r="H2" s="275"/>
      <c r="I2" s="272"/>
      <c r="J2" s="267"/>
      <c r="K2" s="272"/>
    </row>
    <row r="3" spans="1:11" ht="20.100000000000001" customHeight="1" x14ac:dyDescent="0.25">
      <c r="B3" s="4" t="s">
        <v>67</v>
      </c>
      <c r="D3" s="5" t="s">
        <v>46</v>
      </c>
      <c r="F3" s="6" t="s">
        <v>61</v>
      </c>
      <c r="G3" s="6"/>
      <c r="H3" s="102" t="s">
        <v>202</v>
      </c>
      <c r="I3" s="6"/>
      <c r="J3" s="128" t="s">
        <v>11</v>
      </c>
    </row>
    <row r="4" spans="1:11" ht="20.100000000000001" customHeight="1" x14ac:dyDescent="0.2">
      <c r="A4" s="507">
        <v>26</v>
      </c>
      <c r="B4" s="7" t="s">
        <v>68</v>
      </c>
      <c r="D4" s="166"/>
      <c r="F4" s="242" t="s">
        <v>63</v>
      </c>
      <c r="G4" s="6"/>
      <c r="H4" s="243" t="b">
        <v>0</v>
      </c>
      <c r="I4" s="6"/>
      <c r="J4" s="244"/>
    </row>
    <row r="5" spans="1:11" ht="28.5" x14ac:dyDescent="0.2">
      <c r="A5" s="507">
        <v>27</v>
      </c>
      <c r="B5" s="11" t="s">
        <v>69</v>
      </c>
      <c r="D5" s="166"/>
      <c r="F5" s="242" t="s">
        <v>63</v>
      </c>
      <c r="G5" s="6"/>
      <c r="H5" s="243" t="b">
        <v>0</v>
      </c>
      <c r="I5" s="6"/>
      <c r="J5" s="244"/>
    </row>
    <row r="6" spans="1:11" ht="20.100000000000001" customHeight="1" x14ac:dyDescent="0.2">
      <c r="A6" s="507">
        <v>28</v>
      </c>
      <c r="B6" s="10" t="s">
        <v>70</v>
      </c>
      <c r="D6" s="166"/>
      <c r="F6" s="242" t="s">
        <v>63</v>
      </c>
      <c r="G6" s="6"/>
      <c r="H6" s="243" t="b">
        <v>0</v>
      </c>
      <c r="I6" s="6"/>
      <c r="J6" s="244"/>
    </row>
    <row r="7" spans="1:11" ht="20.100000000000001" customHeight="1" x14ac:dyDescent="0.2">
      <c r="A7" s="507">
        <v>29</v>
      </c>
      <c r="B7" s="10" t="s">
        <v>71</v>
      </c>
      <c r="D7" s="166"/>
      <c r="F7" s="242" t="s">
        <v>63</v>
      </c>
      <c r="G7" s="6"/>
      <c r="H7" s="243" t="b">
        <v>0</v>
      </c>
      <c r="I7" s="6"/>
      <c r="J7" s="244"/>
    </row>
    <row r="8" spans="1:11" ht="20.100000000000001" customHeight="1" x14ac:dyDescent="0.2">
      <c r="A8" s="507">
        <v>30</v>
      </c>
      <c r="B8" s="10" t="s">
        <v>72</v>
      </c>
      <c r="D8" s="166"/>
      <c r="F8" s="242" t="s">
        <v>63</v>
      </c>
      <c r="G8" s="6"/>
      <c r="H8" s="243" t="b">
        <v>0</v>
      </c>
      <c r="I8" s="6"/>
      <c r="J8" s="244"/>
    </row>
    <row r="9" spans="1:11" ht="28.5" x14ac:dyDescent="0.2">
      <c r="A9" s="507">
        <v>31</v>
      </c>
      <c r="B9" s="11" t="s">
        <v>75</v>
      </c>
      <c r="D9" s="166"/>
      <c r="F9" s="242" t="s">
        <v>63</v>
      </c>
      <c r="G9" s="6"/>
      <c r="H9" s="243" t="b">
        <v>0</v>
      </c>
      <c r="I9" s="6"/>
      <c r="J9" s="244"/>
    </row>
    <row r="10" spans="1:11" ht="28.5" x14ac:dyDescent="0.2">
      <c r="A10" s="507">
        <v>32</v>
      </c>
      <c r="B10" s="11" t="s">
        <v>76</v>
      </c>
      <c r="D10" s="166"/>
      <c r="F10" s="242" t="s">
        <v>63</v>
      </c>
      <c r="G10" s="6"/>
      <c r="H10" s="243" t="b">
        <v>0</v>
      </c>
      <c r="I10" s="6"/>
      <c r="J10" s="244"/>
    </row>
    <row r="11" spans="1:11" ht="20.100000000000001" customHeight="1" x14ac:dyDescent="0.2">
      <c r="A11" s="507">
        <v>33</v>
      </c>
      <c r="B11" s="8" t="s">
        <v>73</v>
      </c>
      <c r="D11" s="166"/>
      <c r="F11" s="242" t="s">
        <v>63</v>
      </c>
      <c r="G11" s="6"/>
      <c r="H11" s="243" t="b">
        <v>0</v>
      </c>
      <c r="I11" s="6"/>
      <c r="J11" s="245"/>
    </row>
    <row r="12" spans="1:11" ht="20.100000000000001" customHeight="1" x14ac:dyDescent="0.25">
      <c r="A12" s="507">
        <v>34</v>
      </c>
      <c r="B12" s="9" t="s">
        <v>74</v>
      </c>
      <c r="D12" s="166"/>
      <c r="F12" s="242" t="s">
        <v>63</v>
      </c>
      <c r="G12" s="6"/>
      <c r="H12" s="243" t="b">
        <v>0</v>
      </c>
      <c r="I12" s="6"/>
      <c r="J12" s="246"/>
    </row>
    <row r="13" spans="1:11" ht="20.100000000000001" customHeight="1" x14ac:dyDescent="0.25">
      <c r="B13" s="240" t="s">
        <v>77</v>
      </c>
      <c r="C13" s="236"/>
      <c r="D13" s="167">
        <f>Conversions!H61</f>
        <v>0</v>
      </c>
      <c r="E13" s="236"/>
      <c r="F13" s="276"/>
      <c r="G13" s="276"/>
      <c r="H13" s="276"/>
      <c r="I13" s="277"/>
      <c r="J13" s="269"/>
    </row>
    <row r="14" spans="1:11" ht="20.100000000000001" customHeight="1" x14ac:dyDescent="0.25">
      <c r="B14" s="236"/>
      <c r="C14" s="236"/>
      <c r="D14" s="168"/>
      <c r="E14" s="236"/>
      <c r="F14" s="276"/>
      <c r="G14" s="276"/>
      <c r="H14" s="276"/>
      <c r="I14" s="277"/>
      <c r="J14" s="269"/>
    </row>
    <row r="15" spans="1:11" ht="20.100000000000001" customHeight="1" x14ac:dyDescent="0.25">
      <c r="B15" s="237" t="s">
        <v>78</v>
      </c>
      <c r="C15" s="236"/>
      <c r="D15" s="168"/>
      <c r="E15" s="236"/>
      <c r="F15" s="276"/>
      <c r="G15" s="276"/>
      <c r="H15" s="276"/>
      <c r="I15" s="277"/>
      <c r="J15" s="269"/>
    </row>
    <row r="16" spans="1:11" ht="20.100000000000001" customHeight="1" x14ac:dyDescent="0.25">
      <c r="A16" s="507">
        <v>35</v>
      </c>
      <c r="B16" s="7" t="s">
        <v>79</v>
      </c>
      <c r="D16" s="166"/>
      <c r="F16" s="242" t="s">
        <v>63</v>
      </c>
      <c r="G16" s="6"/>
      <c r="H16" s="243" t="b">
        <v>0</v>
      </c>
      <c r="J16" s="247"/>
    </row>
    <row r="17" spans="1:10" ht="20.100000000000001" customHeight="1" x14ac:dyDescent="0.25">
      <c r="A17" s="507">
        <v>36</v>
      </c>
      <c r="B17" s="8" t="s">
        <v>80</v>
      </c>
      <c r="D17" s="166"/>
      <c r="F17" s="242" t="s">
        <v>63</v>
      </c>
      <c r="G17" s="6"/>
      <c r="H17" s="243" t="b">
        <v>0</v>
      </c>
      <c r="J17" s="248"/>
    </row>
    <row r="18" spans="1:10" ht="20.100000000000001" customHeight="1" x14ac:dyDescent="0.25">
      <c r="A18" s="507">
        <v>37</v>
      </c>
      <c r="B18" s="8" t="s">
        <v>332</v>
      </c>
      <c r="D18" s="166"/>
      <c r="F18" s="242" t="s">
        <v>63</v>
      </c>
      <c r="G18" s="6"/>
      <c r="H18" s="243" t="b">
        <v>0</v>
      </c>
      <c r="J18" s="248"/>
    </row>
    <row r="19" spans="1:10" ht="20.100000000000001" customHeight="1" x14ac:dyDescent="0.25">
      <c r="A19" s="507">
        <v>38</v>
      </c>
      <c r="B19" s="9" t="s">
        <v>81</v>
      </c>
      <c r="D19" s="166"/>
      <c r="F19" s="242" t="s">
        <v>63</v>
      </c>
      <c r="G19" s="6"/>
      <c r="H19" s="243" t="b">
        <v>0</v>
      </c>
      <c r="J19" s="249"/>
    </row>
    <row r="20" spans="1:10" ht="20.100000000000001" customHeight="1" x14ac:dyDescent="0.25">
      <c r="B20" s="240" t="s">
        <v>82</v>
      </c>
      <c r="C20" s="236"/>
      <c r="D20" s="167">
        <f>Conversions!H69</f>
        <v>0</v>
      </c>
      <c r="E20" s="236"/>
      <c r="F20" s="276"/>
      <c r="G20" s="276"/>
      <c r="H20" s="276"/>
      <c r="I20" s="236"/>
      <c r="J20" s="269"/>
    </row>
    <row r="21" spans="1:10" ht="20.100000000000001" customHeight="1" x14ac:dyDescent="0.25">
      <c r="B21" s="236"/>
      <c r="C21" s="236"/>
      <c r="D21" s="168"/>
      <c r="E21" s="236"/>
      <c r="F21" s="276"/>
      <c r="G21" s="276"/>
      <c r="H21" s="276"/>
      <c r="I21" s="236"/>
      <c r="J21" s="269"/>
    </row>
    <row r="22" spans="1:10" ht="20.100000000000001" customHeight="1" x14ac:dyDescent="0.25">
      <c r="B22" s="237" t="s">
        <v>85</v>
      </c>
      <c r="C22" s="236"/>
      <c r="D22" s="168"/>
      <c r="E22" s="236"/>
      <c r="F22" s="276"/>
      <c r="G22" s="276"/>
      <c r="H22" s="276"/>
      <c r="I22" s="236"/>
      <c r="J22" s="269"/>
    </row>
    <row r="23" spans="1:10" ht="20.100000000000001" customHeight="1" x14ac:dyDescent="0.25">
      <c r="A23" s="507">
        <v>39</v>
      </c>
      <c r="B23" s="7" t="s">
        <v>86</v>
      </c>
      <c r="D23" s="166"/>
      <c r="F23" s="242" t="s">
        <v>63</v>
      </c>
      <c r="H23" s="243" t="b">
        <v>0</v>
      </c>
      <c r="J23" s="247"/>
    </row>
    <row r="24" spans="1:10" ht="20.100000000000001" customHeight="1" x14ac:dyDescent="0.25">
      <c r="A24" s="507">
        <v>40</v>
      </c>
      <c r="B24" s="9" t="s">
        <v>83</v>
      </c>
      <c r="D24" s="166"/>
      <c r="F24" s="242" t="s">
        <v>63</v>
      </c>
      <c r="H24" s="243" t="b">
        <v>0</v>
      </c>
      <c r="J24" s="249"/>
    </row>
    <row r="25" spans="1:10" ht="20.100000000000001" customHeight="1" x14ac:dyDescent="0.25">
      <c r="B25" s="240" t="s">
        <v>84</v>
      </c>
      <c r="C25" s="236"/>
      <c r="D25" s="167">
        <f>Conversions!H75</f>
        <v>0</v>
      </c>
      <c r="E25" s="236"/>
      <c r="F25" s="276"/>
      <c r="G25" s="276"/>
      <c r="H25" s="276"/>
      <c r="I25" s="236"/>
      <c r="J25" s="269"/>
    </row>
    <row r="26" spans="1:10" ht="20.100000000000001" customHeight="1" x14ac:dyDescent="0.25">
      <c r="B26" s="236"/>
      <c r="C26" s="236"/>
      <c r="D26" s="168"/>
      <c r="E26" s="236"/>
      <c r="F26" s="276"/>
      <c r="G26" s="276"/>
      <c r="H26" s="276"/>
      <c r="I26" s="236"/>
      <c r="J26" s="269"/>
    </row>
    <row r="27" spans="1:10" ht="20.100000000000001" customHeight="1" x14ac:dyDescent="0.25">
      <c r="B27" s="237" t="s">
        <v>87</v>
      </c>
      <c r="C27" s="236"/>
      <c r="D27" s="168"/>
      <c r="E27" s="236"/>
      <c r="F27" s="276"/>
      <c r="G27" s="276"/>
      <c r="H27" s="276"/>
      <c r="I27" s="236"/>
      <c r="J27" s="269"/>
    </row>
    <row r="28" spans="1:10" ht="20.100000000000001" customHeight="1" x14ac:dyDescent="0.25">
      <c r="A28" s="507">
        <v>41</v>
      </c>
      <c r="B28" s="7" t="s">
        <v>89</v>
      </c>
      <c r="D28" s="166"/>
      <c r="F28" s="242" t="s">
        <v>63</v>
      </c>
      <c r="H28" s="243" t="b">
        <v>0</v>
      </c>
      <c r="J28" s="247"/>
    </row>
    <row r="29" spans="1:10" ht="20.100000000000001" customHeight="1" x14ac:dyDescent="0.25">
      <c r="A29" s="507">
        <v>42</v>
      </c>
      <c r="B29" s="8" t="s">
        <v>90</v>
      </c>
      <c r="D29" s="166"/>
      <c r="F29" s="242" t="s">
        <v>63</v>
      </c>
      <c r="H29" s="243" t="b">
        <v>0</v>
      </c>
      <c r="J29" s="248"/>
    </row>
    <row r="30" spans="1:10" ht="20.100000000000001" customHeight="1" x14ac:dyDescent="0.25">
      <c r="A30" s="507">
        <v>43</v>
      </c>
      <c r="B30" s="8" t="s">
        <v>91</v>
      </c>
      <c r="D30" s="166"/>
      <c r="F30" s="242" t="s">
        <v>63</v>
      </c>
      <c r="H30" s="243" t="b">
        <v>0</v>
      </c>
      <c r="J30" s="248"/>
    </row>
    <row r="31" spans="1:10" ht="20.100000000000001" customHeight="1" x14ac:dyDescent="0.25">
      <c r="A31" s="507">
        <v>44</v>
      </c>
      <c r="B31" s="8" t="s">
        <v>92</v>
      </c>
      <c r="D31" s="166"/>
      <c r="F31" s="242" t="s">
        <v>63</v>
      </c>
      <c r="H31" s="243" t="b">
        <v>0</v>
      </c>
      <c r="J31" s="248"/>
    </row>
    <row r="32" spans="1:10" ht="20.100000000000001" customHeight="1" x14ac:dyDescent="0.25">
      <c r="A32" s="507">
        <v>45</v>
      </c>
      <c r="B32" s="8" t="s">
        <v>93</v>
      </c>
      <c r="D32" s="166"/>
      <c r="F32" s="242" t="s">
        <v>63</v>
      </c>
      <c r="H32" s="243" t="b">
        <v>0</v>
      </c>
      <c r="J32" s="248"/>
    </row>
    <row r="33" spans="1:10" ht="20.100000000000001" customHeight="1" x14ac:dyDescent="0.25">
      <c r="A33" s="507">
        <v>46</v>
      </c>
      <c r="B33" s="9" t="s">
        <v>74</v>
      </c>
      <c r="D33" s="166"/>
      <c r="F33" s="242" t="s">
        <v>63</v>
      </c>
      <c r="H33" s="243" t="b">
        <v>0</v>
      </c>
      <c r="J33" s="249"/>
    </row>
    <row r="34" spans="1:10" ht="20.100000000000001" customHeight="1" x14ac:dyDescent="0.25">
      <c r="B34" s="240" t="s">
        <v>88</v>
      </c>
      <c r="C34" s="236"/>
      <c r="D34" s="167">
        <f>Conversions!H85</f>
        <v>0</v>
      </c>
      <c r="E34" s="236"/>
      <c r="F34" s="276"/>
      <c r="G34" s="276"/>
      <c r="H34" s="276"/>
      <c r="I34" s="236"/>
      <c r="J34" s="269"/>
    </row>
    <row r="35" spans="1:10" ht="20.100000000000001" customHeight="1" x14ac:dyDescent="0.25">
      <c r="B35" s="236"/>
      <c r="C35" s="236"/>
      <c r="D35" s="168"/>
      <c r="E35" s="236"/>
      <c r="F35" s="276"/>
      <c r="G35" s="276"/>
      <c r="H35" s="276"/>
      <c r="I35" s="236"/>
      <c r="J35" s="269"/>
    </row>
    <row r="36" spans="1:10" ht="20.100000000000001" customHeight="1" x14ac:dyDescent="0.25">
      <c r="B36" s="237" t="s">
        <v>95</v>
      </c>
      <c r="C36" s="236"/>
      <c r="D36" s="168"/>
      <c r="E36" s="236"/>
      <c r="F36" s="276"/>
      <c r="G36" s="276"/>
      <c r="H36" s="276"/>
      <c r="I36" s="236"/>
      <c r="J36" s="269"/>
    </row>
    <row r="37" spans="1:10" ht="20.100000000000001" customHeight="1" x14ac:dyDescent="0.25">
      <c r="A37" s="507">
        <v>47</v>
      </c>
      <c r="B37" s="7" t="s">
        <v>97</v>
      </c>
      <c r="D37" s="166"/>
      <c r="F37" s="242" t="s">
        <v>63</v>
      </c>
      <c r="H37" s="243" t="b">
        <v>0</v>
      </c>
      <c r="J37" s="247"/>
    </row>
    <row r="38" spans="1:10" ht="20.100000000000001" customHeight="1" x14ac:dyDescent="0.25">
      <c r="A38" s="507">
        <v>48</v>
      </c>
      <c r="B38" s="8" t="s">
        <v>98</v>
      </c>
      <c r="D38" s="166"/>
      <c r="F38" s="242" t="s">
        <v>63</v>
      </c>
      <c r="H38" s="243" t="b">
        <v>0</v>
      </c>
      <c r="J38" s="248"/>
    </row>
    <row r="39" spans="1:10" ht="20.100000000000001" customHeight="1" x14ac:dyDescent="0.25">
      <c r="A39" s="507">
        <v>49</v>
      </c>
      <c r="B39" s="8" t="s">
        <v>99</v>
      </c>
      <c r="D39" s="166"/>
      <c r="F39" s="242" t="s">
        <v>63</v>
      </c>
      <c r="H39" s="243" t="b">
        <v>0</v>
      </c>
      <c r="J39" s="248"/>
    </row>
    <row r="40" spans="1:10" ht="20.100000000000001" customHeight="1" x14ac:dyDescent="0.25">
      <c r="A40" s="507">
        <v>50</v>
      </c>
      <c r="B40" s="8" t="s">
        <v>100</v>
      </c>
      <c r="D40" s="166"/>
      <c r="F40" s="242" t="s">
        <v>63</v>
      </c>
      <c r="H40" s="243" t="b">
        <v>0</v>
      </c>
      <c r="J40" s="248"/>
    </row>
    <row r="41" spans="1:10" ht="20.100000000000001" customHeight="1" x14ac:dyDescent="0.25">
      <c r="A41" s="507">
        <v>51</v>
      </c>
      <c r="B41" s="8" t="s">
        <v>101</v>
      </c>
      <c r="D41" s="166"/>
      <c r="F41" s="242" t="s">
        <v>63</v>
      </c>
      <c r="H41" s="243" t="b">
        <v>0</v>
      </c>
      <c r="J41" s="248"/>
    </row>
    <row r="42" spans="1:10" ht="20.100000000000001" customHeight="1" x14ac:dyDescent="0.25">
      <c r="A42" s="507">
        <v>52</v>
      </c>
      <c r="B42" s="8" t="s">
        <v>102</v>
      </c>
      <c r="D42" s="166"/>
      <c r="F42" s="242" t="s">
        <v>63</v>
      </c>
      <c r="H42" s="243" t="b">
        <v>0</v>
      </c>
      <c r="J42" s="248"/>
    </row>
    <row r="43" spans="1:10" ht="20.100000000000001" customHeight="1" x14ac:dyDescent="0.25">
      <c r="A43" s="507">
        <v>53</v>
      </c>
      <c r="B43" s="8" t="s">
        <v>103</v>
      </c>
      <c r="D43" s="166"/>
      <c r="F43" s="242" t="s">
        <v>63</v>
      </c>
      <c r="H43" s="243" t="b">
        <v>0</v>
      </c>
      <c r="J43" s="248"/>
    </row>
    <row r="44" spans="1:10" ht="20.100000000000001" customHeight="1" x14ac:dyDescent="0.25">
      <c r="A44" s="507">
        <v>54</v>
      </c>
      <c r="B44" s="9" t="s">
        <v>104</v>
      </c>
      <c r="D44" s="166"/>
      <c r="F44" s="242" t="s">
        <v>63</v>
      </c>
      <c r="H44" s="243" t="b">
        <v>0</v>
      </c>
      <c r="J44" s="249"/>
    </row>
    <row r="45" spans="1:10" ht="20.100000000000001" customHeight="1" x14ac:dyDescent="0.25">
      <c r="B45" s="240" t="s">
        <v>96</v>
      </c>
      <c r="C45" s="236"/>
      <c r="D45" s="167">
        <f>Conversions!H97</f>
        <v>0</v>
      </c>
      <c r="E45" s="236"/>
      <c r="F45" s="276"/>
      <c r="G45" s="276"/>
      <c r="H45" s="276"/>
      <c r="I45" s="236"/>
      <c r="J45" s="269"/>
    </row>
    <row r="46" spans="1:10" ht="20.100000000000001" customHeight="1" x14ac:dyDescent="0.25">
      <c r="B46" s="236"/>
      <c r="C46" s="236"/>
      <c r="D46" s="168"/>
      <c r="E46" s="236"/>
      <c r="F46" s="276"/>
      <c r="G46" s="276"/>
      <c r="H46" s="276"/>
      <c r="I46" s="236"/>
      <c r="J46" s="269"/>
    </row>
    <row r="47" spans="1:10" ht="20.100000000000001" customHeight="1" x14ac:dyDescent="0.25">
      <c r="B47" s="237" t="s">
        <v>105</v>
      </c>
      <c r="C47" s="236"/>
      <c r="D47" s="168"/>
      <c r="E47" s="236"/>
      <c r="F47" s="276"/>
      <c r="G47" s="276"/>
      <c r="H47" s="276"/>
      <c r="I47" s="236"/>
      <c r="J47" s="269"/>
    </row>
    <row r="48" spans="1:10" ht="20.100000000000001" customHeight="1" x14ac:dyDescent="0.25">
      <c r="A48" s="507">
        <v>55</v>
      </c>
      <c r="B48" s="7" t="s">
        <v>106</v>
      </c>
      <c r="D48" s="166"/>
      <c r="F48" s="242" t="s">
        <v>63</v>
      </c>
      <c r="H48" s="243" t="b">
        <v>0</v>
      </c>
      <c r="J48" s="247"/>
    </row>
    <row r="49" spans="1:10" ht="20.100000000000001" customHeight="1" x14ac:dyDescent="0.25">
      <c r="A49" s="507">
        <v>56</v>
      </c>
      <c r="B49" s="8" t="s">
        <v>107</v>
      </c>
      <c r="D49" s="166"/>
      <c r="F49" s="242" t="s">
        <v>63</v>
      </c>
      <c r="H49" s="243" t="b">
        <v>0</v>
      </c>
      <c r="J49" s="248"/>
    </row>
    <row r="50" spans="1:10" ht="20.100000000000001" customHeight="1" x14ac:dyDescent="0.25">
      <c r="A50" s="507">
        <v>57</v>
      </c>
      <c r="B50" s="9" t="s">
        <v>74</v>
      </c>
      <c r="D50" s="166"/>
      <c r="F50" s="242" t="s">
        <v>63</v>
      </c>
      <c r="H50" s="243" t="b">
        <v>0</v>
      </c>
      <c r="J50" s="249"/>
    </row>
    <row r="51" spans="1:10" ht="20.100000000000001" customHeight="1" x14ac:dyDescent="0.25">
      <c r="B51" s="240" t="s">
        <v>108</v>
      </c>
      <c r="C51" s="236"/>
      <c r="D51" s="167">
        <f>Conversions!H104</f>
        <v>0</v>
      </c>
      <c r="E51" s="236"/>
      <c r="F51" s="276"/>
      <c r="G51" s="276"/>
      <c r="H51" s="276"/>
      <c r="I51" s="236"/>
      <c r="J51" s="269"/>
    </row>
    <row r="52" spans="1:10" ht="20.100000000000001" customHeight="1" x14ac:dyDescent="0.25">
      <c r="B52" s="236"/>
      <c r="C52" s="236"/>
      <c r="D52" s="168"/>
      <c r="E52" s="236"/>
      <c r="F52" s="276"/>
      <c r="G52" s="276"/>
      <c r="H52" s="276"/>
      <c r="I52" s="236"/>
      <c r="J52" s="269"/>
    </row>
    <row r="53" spans="1:10" ht="20.100000000000001" customHeight="1" x14ac:dyDescent="0.25">
      <c r="B53" s="237" t="s">
        <v>109</v>
      </c>
      <c r="C53" s="236"/>
      <c r="D53" s="168"/>
      <c r="E53" s="236"/>
      <c r="F53" s="276"/>
      <c r="G53" s="276"/>
      <c r="H53" s="276"/>
      <c r="I53" s="236"/>
      <c r="J53" s="269"/>
    </row>
    <row r="54" spans="1:10" ht="20.100000000000001" customHeight="1" x14ac:dyDescent="0.25">
      <c r="A54" s="507">
        <v>58</v>
      </c>
      <c r="B54" s="7" t="s">
        <v>110</v>
      </c>
      <c r="D54" s="166"/>
      <c r="F54" s="242" t="s">
        <v>63</v>
      </c>
      <c r="H54" s="243" t="b">
        <v>0</v>
      </c>
      <c r="J54" s="247"/>
    </row>
    <row r="55" spans="1:10" ht="20.100000000000001" customHeight="1" x14ac:dyDescent="0.25">
      <c r="A55" s="507">
        <v>59</v>
      </c>
      <c r="B55" s="8" t="s">
        <v>111</v>
      </c>
      <c r="D55" s="166"/>
      <c r="F55" s="242" t="s">
        <v>63</v>
      </c>
      <c r="H55" s="243" t="b">
        <v>0</v>
      </c>
      <c r="J55" s="248"/>
    </row>
    <row r="56" spans="1:10" ht="20.100000000000001" customHeight="1" x14ac:dyDescent="0.25">
      <c r="A56" s="507">
        <v>60</v>
      </c>
      <c r="B56" s="8" t="s">
        <v>112</v>
      </c>
      <c r="D56" s="166"/>
      <c r="F56" s="242" t="s">
        <v>63</v>
      </c>
      <c r="H56" s="243" t="b">
        <v>0</v>
      </c>
      <c r="J56" s="248"/>
    </row>
    <row r="57" spans="1:10" ht="20.100000000000001" customHeight="1" x14ac:dyDescent="0.25">
      <c r="A57" s="507">
        <v>61</v>
      </c>
      <c r="B57" s="8" t="s">
        <v>113</v>
      </c>
      <c r="D57" s="166"/>
      <c r="F57" s="242" t="s">
        <v>63</v>
      </c>
      <c r="H57" s="243" t="b">
        <v>0</v>
      </c>
      <c r="J57" s="248"/>
    </row>
    <row r="58" spans="1:10" ht="20.100000000000001" customHeight="1" x14ac:dyDescent="0.25">
      <c r="A58" s="507">
        <v>62</v>
      </c>
      <c r="B58" s="496" t="s">
        <v>114</v>
      </c>
      <c r="D58" s="166"/>
      <c r="F58" s="242" t="s">
        <v>63</v>
      </c>
      <c r="H58" s="243" t="b">
        <v>0</v>
      </c>
      <c r="J58" s="497"/>
    </row>
    <row r="59" spans="1:10" s="222" customFormat="1" ht="20.100000000000001" customHeight="1" x14ac:dyDescent="0.25">
      <c r="A59" s="507">
        <v>63</v>
      </c>
      <c r="B59" s="9" t="s">
        <v>74</v>
      </c>
      <c r="D59" s="495"/>
      <c r="F59" s="242" t="s">
        <v>63</v>
      </c>
      <c r="H59" s="243" t="b">
        <v>0</v>
      </c>
      <c r="J59" s="498"/>
    </row>
    <row r="60" spans="1:10" ht="20.100000000000001" customHeight="1" x14ac:dyDescent="0.25">
      <c r="B60" s="240" t="s">
        <v>115</v>
      </c>
      <c r="C60" s="236"/>
      <c r="D60" s="167">
        <f>Conversions!H113</f>
        <v>0</v>
      </c>
      <c r="E60" s="236"/>
      <c r="F60" s="271"/>
      <c r="G60" s="236"/>
      <c r="H60" s="276"/>
      <c r="I60" s="236"/>
      <c r="J60" s="269"/>
    </row>
    <row r="61" spans="1:10" ht="20.100000000000001" customHeight="1" x14ac:dyDescent="0.25">
      <c r="B61" s="236"/>
      <c r="C61" s="236"/>
      <c r="D61" s="168"/>
      <c r="E61" s="236"/>
      <c r="F61" s="271"/>
      <c r="G61" s="236"/>
      <c r="H61" s="276"/>
      <c r="I61" s="236"/>
      <c r="J61" s="269"/>
    </row>
    <row r="62" spans="1:10" s="222" customFormat="1" ht="20.100000000000001" customHeight="1" x14ac:dyDescent="0.25">
      <c r="A62" s="507"/>
      <c r="B62" s="237" t="s">
        <v>322</v>
      </c>
      <c r="C62" s="236"/>
      <c r="D62" s="168"/>
      <c r="E62" s="236"/>
      <c r="F62" s="276"/>
      <c r="G62" s="276"/>
      <c r="H62" s="276"/>
      <c r="I62" s="236"/>
      <c r="J62" s="269"/>
    </row>
    <row r="63" spans="1:10" s="222" customFormat="1" ht="20.100000000000001" customHeight="1" x14ac:dyDescent="0.25">
      <c r="A63" s="507">
        <v>64</v>
      </c>
      <c r="B63" s="7" t="s">
        <v>301</v>
      </c>
      <c r="D63" s="166"/>
      <c r="F63" s="242" t="s">
        <v>63</v>
      </c>
      <c r="H63" s="243" t="b">
        <v>0</v>
      </c>
      <c r="J63" s="247"/>
    </row>
    <row r="64" spans="1:10" s="222" customFormat="1" ht="20.100000000000001" customHeight="1" x14ac:dyDescent="0.25">
      <c r="A64" s="507">
        <v>65</v>
      </c>
      <c r="B64" s="8" t="s">
        <v>302</v>
      </c>
      <c r="D64" s="166"/>
      <c r="F64" s="242" t="s">
        <v>63</v>
      </c>
      <c r="H64" s="243" t="b">
        <v>0</v>
      </c>
      <c r="J64" s="248"/>
    </row>
    <row r="65" spans="1:10" s="222" customFormat="1" ht="20.100000000000001" customHeight="1" x14ac:dyDescent="0.25">
      <c r="A65" s="507">
        <v>66</v>
      </c>
      <c r="B65" s="8" t="s">
        <v>303</v>
      </c>
      <c r="D65" s="166"/>
      <c r="F65" s="242" t="s">
        <v>63</v>
      </c>
      <c r="H65" s="243" t="b">
        <v>0</v>
      </c>
      <c r="J65" s="248"/>
    </row>
    <row r="66" spans="1:10" s="222" customFormat="1" ht="20.100000000000001" customHeight="1" x14ac:dyDescent="0.25">
      <c r="A66" s="507">
        <v>67</v>
      </c>
      <c r="B66" s="429" t="s">
        <v>304</v>
      </c>
      <c r="D66" s="166"/>
      <c r="F66" s="242" t="s">
        <v>63</v>
      </c>
      <c r="H66" s="243" t="b">
        <v>0</v>
      </c>
      <c r="J66" s="249"/>
    </row>
    <row r="67" spans="1:10" s="222" customFormat="1" ht="20.100000000000001" customHeight="1" x14ac:dyDescent="0.25">
      <c r="A67" s="507"/>
      <c r="B67" s="240" t="s">
        <v>300</v>
      </c>
      <c r="C67" s="236"/>
      <c r="D67" s="167">
        <f>Conversions!H120</f>
        <v>0</v>
      </c>
      <c r="E67" s="236"/>
      <c r="F67" s="271"/>
      <c r="G67" s="236"/>
      <c r="H67" s="276"/>
      <c r="I67" s="236"/>
      <c r="J67" s="269"/>
    </row>
    <row r="68" spans="1:10" s="222" customFormat="1" ht="20.100000000000001" customHeight="1" x14ac:dyDescent="0.25">
      <c r="A68" s="507"/>
      <c r="J68" s="127"/>
    </row>
    <row r="69" spans="1:10" ht="20.100000000000001" customHeight="1" x14ac:dyDescent="0.25">
      <c r="B69" s="237" t="s">
        <v>94</v>
      </c>
      <c r="C69" s="236"/>
      <c r="D69" s="168"/>
      <c r="E69" s="236"/>
      <c r="F69" s="271"/>
      <c r="G69" s="236"/>
      <c r="H69" s="276"/>
      <c r="I69" s="236"/>
      <c r="J69" s="269"/>
    </row>
    <row r="70" spans="1:10" ht="20.100000000000001" customHeight="1" x14ac:dyDescent="0.25">
      <c r="A70" s="507">
        <v>68</v>
      </c>
      <c r="B70" s="472"/>
      <c r="D70" s="166"/>
      <c r="F70" s="242" t="s">
        <v>63</v>
      </c>
      <c r="H70" s="243" t="b">
        <v>0</v>
      </c>
      <c r="J70" s="247"/>
    </row>
    <row r="71" spans="1:10" ht="20.100000000000001" customHeight="1" x14ac:dyDescent="0.25">
      <c r="A71" s="507">
        <v>69</v>
      </c>
      <c r="B71" s="278"/>
      <c r="D71" s="166"/>
      <c r="F71" s="242" t="s">
        <v>63</v>
      </c>
      <c r="H71" s="243" t="b">
        <v>0</v>
      </c>
      <c r="J71" s="248"/>
    </row>
    <row r="72" spans="1:10" ht="20.100000000000001" customHeight="1" x14ac:dyDescent="0.25">
      <c r="A72" s="507">
        <v>70</v>
      </c>
      <c r="B72" s="278"/>
      <c r="D72" s="166"/>
      <c r="F72" s="242" t="s">
        <v>63</v>
      </c>
      <c r="H72" s="243" t="b">
        <v>0</v>
      </c>
      <c r="J72" s="248"/>
    </row>
    <row r="73" spans="1:10" ht="20.100000000000001" customHeight="1" x14ac:dyDescent="0.25">
      <c r="A73" s="507">
        <v>71</v>
      </c>
      <c r="B73" s="279"/>
      <c r="D73" s="166"/>
      <c r="F73" s="242" t="s">
        <v>63</v>
      </c>
      <c r="H73" s="243" t="b">
        <v>0</v>
      </c>
      <c r="J73" s="249"/>
    </row>
    <row r="74" spans="1:10" ht="20.100000000000001" customHeight="1" x14ac:dyDescent="0.25">
      <c r="B74" s="240" t="s">
        <v>116</v>
      </c>
      <c r="C74" s="236"/>
      <c r="D74" s="167">
        <f>Conversions!H128</f>
        <v>0</v>
      </c>
      <c r="E74" s="236"/>
      <c r="F74" s="271"/>
      <c r="G74" s="236"/>
      <c r="H74" s="276"/>
      <c r="I74" s="236"/>
      <c r="J74" s="269"/>
    </row>
    <row r="75" spans="1:10" ht="20.100000000000001" customHeight="1" x14ac:dyDescent="0.25">
      <c r="B75" s="236"/>
      <c r="C75" s="236"/>
      <c r="D75" s="168"/>
      <c r="E75" s="236"/>
      <c r="F75" s="271"/>
      <c r="G75" s="236"/>
      <c r="H75" s="276"/>
      <c r="I75" s="236"/>
      <c r="J75" s="269"/>
    </row>
    <row r="76" spans="1:10" ht="20.100000000000001" customHeight="1" x14ac:dyDescent="0.25">
      <c r="B76" s="240" t="s">
        <v>189</v>
      </c>
      <c r="C76" s="236"/>
      <c r="D76" s="167">
        <f>Conversions!H129</f>
        <v>0</v>
      </c>
      <c r="E76" s="236"/>
      <c r="F76" s="271"/>
      <c r="G76" s="236"/>
      <c r="H76" s="276"/>
      <c r="I76" s="236"/>
      <c r="J76" s="269"/>
    </row>
    <row r="77" spans="1:10" ht="20.100000000000001" customHeight="1" x14ac:dyDescent="0.25">
      <c r="B77" s="236"/>
      <c r="C77" s="236"/>
      <c r="D77" s="255"/>
      <c r="E77" s="236"/>
      <c r="F77" s="271"/>
      <c r="G77" s="236"/>
      <c r="H77" s="276"/>
      <c r="I77" s="236"/>
      <c r="J77" s="269"/>
    </row>
    <row r="78" spans="1:10" ht="20.100000000000001" customHeight="1" x14ac:dyDescent="0.25">
      <c r="B78" s="236"/>
      <c r="C78" s="236"/>
      <c r="D78" s="236"/>
      <c r="E78" s="236"/>
      <c r="F78" s="271"/>
      <c r="G78" s="236"/>
      <c r="H78" s="276"/>
      <c r="I78" s="236"/>
      <c r="J78" s="269"/>
    </row>
    <row r="79" spans="1:10" ht="20.100000000000001" customHeight="1" x14ac:dyDescent="0.25"/>
    <row r="80" spans="1:10" ht="20.100000000000001" customHeight="1" x14ac:dyDescent="0.25"/>
    <row r="81" ht="20.100000000000001" customHeight="1" x14ac:dyDescent="0.25"/>
    <row r="82" ht="20.100000000000001" customHeight="1" x14ac:dyDescent="0.25"/>
    <row r="83" ht="20.100000000000001" customHeight="1" x14ac:dyDescent="0.25"/>
  </sheetData>
  <sheetProtection selectLockedCells="1"/>
  <dataValidations count="2">
    <dataValidation type="decimal" allowBlank="1" showInputMessage="1" showErrorMessage="1" errorTitle="Standard Financial Statement" error="WARNING_x000a_Invalid data type entered - Please re-enter a numeric value." sqref="D4:D12 D23:D24 D28:D33 D37:D44 D48:D50 D54:D59 D70:D73 D63:D66 D16:D19" xr:uid="{00000000-0002-0000-0300-000000000000}">
      <formula1>0</formula1>
      <formula2>1000000</formula2>
    </dataValidation>
    <dataValidation type="textLength" allowBlank="1" showInputMessage="1" showErrorMessage="1" errorTitle="Standard Financial Statement" error="Notes are restriced to 50 characters._x000a__x000a_Please review and amend." sqref="J69:J73 J4:J67" xr:uid="{00000000-0002-0000-0300-000001000000}">
      <formula1>0</formula1>
      <formula2>50</formula2>
    </dataValidation>
  </dataValidations>
  <pageMargins left="0.7" right="0.7" top="0.75" bottom="0.75" header="0.3" footer="0.3"/>
  <pageSetup paperSize="9" scale="54" orientation="portrait" r:id="rId1"/>
  <ignoredErrors>
    <ignoredError sqref="J13:J15 J20:J22 J25:J27 J34:J36 J45:J47 J51:J53 J60:J62 J67:J69"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6">
              <controlPr defaultSize="0" autoFill="0" autoLine="0" autoPict="0">
                <anchor moveWithCells="1">
                  <from>
                    <xdr:col>7</xdr:col>
                    <xdr:colOff>228600</xdr:colOff>
                    <xdr:row>3</xdr:row>
                    <xdr:rowOff>19050</xdr:rowOff>
                  </from>
                  <to>
                    <xdr:col>7</xdr:col>
                    <xdr:colOff>533400</xdr:colOff>
                    <xdr:row>3</xdr:row>
                    <xdr:rowOff>228600</xdr:rowOff>
                  </to>
                </anchor>
              </controlPr>
            </control>
          </mc:Choice>
        </mc:AlternateContent>
        <mc:AlternateContent xmlns:mc="http://schemas.openxmlformats.org/markup-compatibility/2006">
          <mc:Choice Requires="x14">
            <control shapeId="10242" r:id="rId5" name="Check Box 7">
              <controlPr defaultSize="0" autoFill="0" autoLine="0" autoPict="0">
                <anchor moveWithCells="1">
                  <from>
                    <xdr:col>7</xdr:col>
                    <xdr:colOff>228600</xdr:colOff>
                    <xdr:row>4</xdr:row>
                    <xdr:rowOff>19050</xdr:rowOff>
                  </from>
                  <to>
                    <xdr:col>8</xdr:col>
                    <xdr:colOff>0</xdr:colOff>
                    <xdr:row>5</xdr:row>
                    <xdr:rowOff>0</xdr:rowOff>
                  </to>
                </anchor>
              </controlPr>
            </control>
          </mc:Choice>
        </mc:AlternateContent>
        <mc:AlternateContent xmlns:mc="http://schemas.openxmlformats.org/markup-compatibility/2006">
          <mc:Choice Requires="x14">
            <control shapeId="10243" r:id="rId6" name="Check Box 10">
              <controlPr defaultSize="0" autoFill="0" autoLine="0" autoPict="0">
                <anchor moveWithCells="1">
                  <from>
                    <xdr:col>7</xdr:col>
                    <xdr:colOff>228600</xdr:colOff>
                    <xdr:row>5</xdr:row>
                    <xdr:rowOff>19050</xdr:rowOff>
                  </from>
                  <to>
                    <xdr:col>7</xdr:col>
                    <xdr:colOff>533400</xdr:colOff>
                    <xdr:row>5</xdr:row>
                    <xdr:rowOff>228600</xdr:rowOff>
                  </to>
                </anchor>
              </controlPr>
            </control>
          </mc:Choice>
        </mc:AlternateContent>
        <mc:AlternateContent xmlns:mc="http://schemas.openxmlformats.org/markup-compatibility/2006">
          <mc:Choice Requires="x14">
            <control shapeId="10244" r:id="rId7" name="Check Box 11">
              <controlPr defaultSize="0" autoFill="0" autoLine="0" autoPict="0">
                <anchor moveWithCells="1">
                  <from>
                    <xdr:col>7</xdr:col>
                    <xdr:colOff>228600</xdr:colOff>
                    <xdr:row>6</xdr:row>
                    <xdr:rowOff>19050</xdr:rowOff>
                  </from>
                  <to>
                    <xdr:col>7</xdr:col>
                    <xdr:colOff>533400</xdr:colOff>
                    <xdr:row>6</xdr:row>
                    <xdr:rowOff>228600</xdr:rowOff>
                  </to>
                </anchor>
              </controlPr>
            </control>
          </mc:Choice>
        </mc:AlternateContent>
        <mc:AlternateContent xmlns:mc="http://schemas.openxmlformats.org/markup-compatibility/2006">
          <mc:Choice Requires="x14">
            <control shapeId="10245" r:id="rId8" name="Check Box 12">
              <controlPr defaultSize="0" autoFill="0" autoLine="0" autoPict="0">
                <anchor moveWithCells="1">
                  <from>
                    <xdr:col>7</xdr:col>
                    <xdr:colOff>228600</xdr:colOff>
                    <xdr:row>7</xdr:row>
                    <xdr:rowOff>19050</xdr:rowOff>
                  </from>
                  <to>
                    <xdr:col>7</xdr:col>
                    <xdr:colOff>533400</xdr:colOff>
                    <xdr:row>7</xdr:row>
                    <xdr:rowOff>228600</xdr:rowOff>
                  </to>
                </anchor>
              </controlPr>
            </control>
          </mc:Choice>
        </mc:AlternateContent>
        <mc:AlternateContent xmlns:mc="http://schemas.openxmlformats.org/markup-compatibility/2006">
          <mc:Choice Requires="x14">
            <control shapeId="10246" r:id="rId9" name="Check Box 13">
              <controlPr defaultSize="0" autoFill="0" autoLine="0" autoPict="0">
                <anchor moveWithCells="1">
                  <from>
                    <xdr:col>7</xdr:col>
                    <xdr:colOff>228600</xdr:colOff>
                    <xdr:row>8</xdr:row>
                    <xdr:rowOff>19050</xdr:rowOff>
                  </from>
                  <to>
                    <xdr:col>8</xdr:col>
                    <xdr:colOff>0</xdr:colOff>
                    <xdr:row>9</xdr:row>
                    <xdr:rowOff>0</xdr:rowOff>
                  </to>
                </anchor>
              </controlPr>
            </control>
          </mc:Choice>
        </mc:AlternateContent>
        <mc:AlternateContent xmlns:mc="http://schemas.openxmlformats.org/markup-compatibility/2006">
          <mc:Choice Requires="x14">
            <control shapeId="10247" r:id="rId10" name="Check Box 14">
              <controlPr defaultSize="0" autoFill="0" autoLine="0" autoPict="0">
                <anchor moveWithCells="1">
                  <from>
                    <xdr:col>7</xdr:col>
                    <xdr:colOff>228600</xdr:colOff>
                    <xdr:row>9</xdr:row>
                    <xdr:rowOff>19050</xdr:rowOff>
                  </from>
                  <to>
                    <xdr:col>8</xdr:col>
                    <xdr:colOff>0</xdr:colOff>
                    <xdr:row>10</xdr:row>
                    <xdr:rowOff>0</xdr:rowOff>
                  </to>
                </anchor>
              </controlPr>
            </control>
          </mc:Choice>
        </mc:AlternateContent>
        <mc:AlternateContent xmlns:mc="http://schemas.openxmlformats.org/markup-compatibility/2006">
          <mc:Choice Requires="x14">
            <control shapeId="10248" r:id="rId11" name="Check Box 15">
              <controlPr defaultSize="0" autoFill="0" autoLine="0" autoPict="0">
                <anchor moveWithCells="1">
                  <from>
                    <xdr:col>7</xdr:col>
                    <xdr:colOff>228600</xdr:colOff>
                    <xdr:row>10</xdr:row>
                    <xdr:rowOff>19050</xdr:rowOff>
                  </from>
                  <to>
                    <xdr:col>7</xdr:col>
                    <xdr:colOff>533400</xdr:colOff>
                    <xdr:row>10</xdr:row>
                    <xdr:rowOff>228600</xdr:rowOff>
                  </to>
                </anchor>
              </controlPr>
            </control>
          </mc:Choice>
        </mc:AlternateContent>
        <mc:AlternateContent xmlns:mc="http://schemas.openxmlformats.org/markup-compatibility/2006">
          <mc:Choice Requires="x14">
            <control shapeId="10249" r:id="rId12" name="Check Box 16">
              <controlPr defaultSize="0" autoFill="0" autoLine="0" autoPict="0">
                <anchor moveWithCells="1">
                  <from>
                    <xdr:col>7</xdr:col>
                    <xdr:colOff>228600</xdr:colOff>
                    <xdr:row>11</xdr:row>
                    <xdr:rowOff>19050</xdr:rowOff>
                  </from>
                  <to>
                    <xdr:col>7</xdr:col>
                    <xdr:colOff>533400</xdr:colOff>
                    <xdr:row>11</xdr:row>
                    <xdr:rowOff>228600</xdr:rowOff>
                  </to>
                </anchor>
              </controlPr>
            </control>
          </mc:Choice>
        </mc:AlternateContent>
        <mc:AlternateContent xmlns:mc="http://schemas.openxmlformats.org/markup-compatibility/2006">
          <mc:Choice Requires="x14">
            <control shapeId="10250" r:id="rId13" name="Check Box 17">
              <controlPr defaultSize="0" autoFill="0" autoLine="0" autoPict="0">
                <anchor moveWithCells="1">
                  <from>
                    <xdr:col>7</xdr:col>
                    <xdr:colOff>228600</xdr:colOff>
                    <xdr:row>15</xdr:row>
                    <xdr:rowOff>19050</xdr:rowOff>
                  </from>
                  <to>
                    <xdr:col>7</xdr:col>
                    <xdr:colOff>533400</xdr:colOff>
                    <xdr:row>15</xdr:row>
                    <xdr:rowOff>228600</xdr:rowOff>
                  </to>
                </anchor>
              </controlPr>
            </control>
          </mc:Choice>
        </mc:AlternateContent>
        <mc:AlternateContent xmlns:mc="http://schemas.openxmlformats.org/markup-compatibility/2006">
          <mc:Choice Requires="x14">
            <control shapeId="10251" r:id="rId14" name="Check Box 18">
              <controlPr defaultSize="0" autoFill="0" autoLine="0" autoPict="0">
                <anchor moveWithCells="1">
                  <from>
                    <xdr:col>7</xdr:col>
                    <xdr:colOff>228600</xdr:colOff>
                    <xdr:row>16</xdr:row>
                    <xdr:rowOff>19050</xdr:rowOff>
                  </from>
                  <to>
                    <xdr:col>7</xdr:col>
                    <xdr:colOff>533400</xdr:colOff>
                    <xdr:row>16</xdr:row>
                    <xdr:rowOff>228600</xdr:rowOff>
                  </to>
                </anchor>
              </controlPr>
            </control>
          </mc:Choice>
        </mc:AlternateContent>
        <mc:AlternateContent xmlns:mc="http://schemas.openxmlformats.org/markup-compatibility/2006">
          <mc:Choice Requires="x14">
            <control shapeId="10252" r:id="rId15" name="Check Box 19">
              <controlPr defaultSize="0" autoFill="0" autoLine="0" autoPict="0">
                <anchor moveWithCells="1">
                  <from>
                    <xdr:col>7</xdr:col>
                    <xdr:colOff>228600</xdr:colOff>
                    <xdr:row>17</xdr:row>
                    <xdr:rowOff>19050</xdr:rowOff>
                  </from>
                  <to>
                    <xdr:col>7</xdr:col>
                    <xdr:colOff>533400</xdr:colOff>
                    <xdr:row>17</xdr:row>
                    <xdr:rowOff>228600</xdr:rowOff>
                  </to>
                </anchor>
              </controlPr>
            </control>
          </mc:Choice>
        </mc:AlternateContent>
        <mc:AlternateContent xmlns:mc="http://schemas.openxmlformats.org/markup-compatibility/2006">
          <mc:Choice Requires="x14">
            <control shapeId="10253" r:id="rId16" name="Check Box 20">
              <controlPr defaultSize="0" autoFill="0" autoLine="0" autoPict="0">
                <anchor moveWithCells="1">
                  <from>
                    <xdr:col>7</xdr:col>
                    <xdr:colOff>228600</xdr:colOff>
                    <xdr:row>18</xdr:row>
                    <xdr:rowOff>0</xdr:rowOff>
                  </from>
                  <to>
                    <xdr:col>7</xdr:col>
                    <xdr:colOff>533400</xdr:colOff>
                    <xdr:row>18</xdr:row>
                    <xdr:rowOff>219075</xdr:rowOff>
                  </to>
                </anchor>
              </controlPr>
            </control>
          </mc:Choice>
        </mc:AlternateContent>
        <mc:AlternateContent xmlns:mc="http://schemas.openxmlformats.org/markup-compatibility/2006">
          <mc:Choice Requires="x14">
            <control shapeId="10254" r:id="rId17" name="Check Box 22">
              <controlPr defaultSize="0" autoFill="0" autoLine="0" autoPict="0">
                <anchor moveWithCells="1">
                  <from>
                    <xdr:col>7</xdr:col>
                    <xdr:colOff>228600</xdr:colOff>
                    <xdr:row>22</xdr:row>
                    <xdr:rowOff>19050</xdr:rowOff>
                  </from>
                  <to>
                    <xdr:col>7</xdr:col>
                    <xdr:colOff>533400</xdr:colOff>
                    <xdr:row>22</xdr:row>
                    <xdr:rowOff>228600</xdr:rowOff>
                  </to>
                </anchor>
              </controlPr>
            </control>
          </mc:Choice>
        </mc:AlternateContent>
        <mc:AlternateContent xmlns:mc="http://schemas.openxmlformats.org/markup-compatibility/2006">
          <mc:Choice Requires="x14">
            <control shapeId="10255" r:id="rId18" name="Check Box 23">
              <controlPr defaultSize="0" autoFill="0" autoLine="0" autoPict="0">
                <anchor moveWithCells="1">
                  <from>
                    <xdr:col>7</xdr:col>
                    <xdr:colOff>228600</xdr:colOff>
                    <xdr:row>23</xdr:row>
                    <xdr:rowOff>19050</xdr:rowOff>
                  </from>
                  <to>
                    <xdr:col>7</xdr:col>
                    <xdr:colOff>533400</xdr:colOff>
                    <xdr:row>23</xdr:row>
                    <xdr:rowOff>228600</xdr:rowOff>
                  </to>
                </anchor>
              </controlPr>
            </control>
          </mc:Choice>
        </mc:AlternateContent>
        <mc:AlternateContent xmlns:mc="http://schemas.openxmlformats.org/markup-compatibility/2006">
          <mc:Choice Requires="x14">
            <control shapeId="10256" r:id="rId19" name="Check Box 24">
              <controlPr defaultSize="0" autoFill="0" autoLine="0" autoPict="0">
                <anchor moveWithCells="1">
                  <from>
                    <xdr:col>7</xdr:col>
                    <xdr:colOff>228600</xdr:colOff>
                    <xdr:row>27</xdr:row>
                    <xdr:rowOff>19050</xdr:rowOff>
                  </from>
                  <to>
                    <xdr:col>7</xdr:col>
                    <xdr:colOff>533400</xdr:colOff>
                    <xdr:row>27</xdr:row>
                    <xdr:rowOff>228600</xdr:rowOff>
                  </to>
                </anchor>
              </controlPr>
            </control>
          </mc:Choice>
        </mc:AlternateContent>
        <mc:AlternateContent xmlns:mc="http://schemas.openxmlformats.org/markup-compatibility/2006">
          <mc:Choice Requires="x14">
            <control shapeId="10257" r:id="rId20" name="Check Box 25">
              <controlPr defaultSize="0" autoFill="0" autoLine="0" autoPict="0">
                <anchor moveWithCells="1">
                  <from>
                    <xdr:col>7</xdr:col>
                    <xdr:colOff>228600</xdr:colOff>
                    <xdr:row>28</xdr:row>
                    <xdr:rowOff>19050</xdr:rowOff>
                  </from>
                  <to>
                    <xdr:col>7</xdr:col>
                    <xdr:colOff>533400</xdr:colOff>
                    <xdr:row>28</xdr:row>
                    <xdr:rowOff>228600</xdr:rowOff>
                  </to>
                </anchor>
              </controlPr>
            </control>
          </mc:Choice>
        </mc:AlternateContent>
        <mc:AlternateContent xmlns:mc="http://schemas.openxmlformats.org/markup-compatibility/2006">
          <mc:Choice Requires="x14">
            <control shapeId="10258" r:id="rId21" name="Check Box 26">
              <controlPr defaultSize="0" autoFill="0" autoLine="0" autoPict="0">
                <anchor moveWithCells="1">
                  <from>
                    <xdr:col>7</xdr:col>
                    <xdr:colOff>228600</xdr:colOff>
                    <xdr:row>29</xdr:row>
                    <xdr:rowOff>19050</xdr:rowOff>
                  </from>
                  <to>
                    <xdr:col>7</xdr:col>
                    <xdr:colOff>533400</xdr:colOff>
                    <xdr:row>29</xdr:row>
                    <xdr:rowOff>228600</xdr:rowOff>
                  </to>
                </anchor>
              </controlPr>
            </control>
          </mc:Choice>
        </mc:AlternateContent>
        <mc:AlternateContent xmlns:mc="http://schemas.openxmlformats.org/markup-compatibility/2006">
          <mc:Choice Requires="x14">
            <control shapeId="10259" r:id="rId22" name="Check Box 27">
              <controlPr defaultSize="0" autoFill="0" autoLine="0" autoPict="0">
                <anchor moveWithCells="1">
                  <from>
                    <xdr:col>7</xdr:col>
                    <xdr:colOff>228600</xdr:colOff>
                    <xdr:row>30</xdr:row>
                    <xdr:rowOff>19050</xdr:rowOff>
                  </from>
                  <to>
                    <xdr:col>7</xdr:col>
                    <xdr:colOff>533400</xdr:colOff>
                    <xdr:row>30</xdr:row>
                    <xdr:rowOff>228600</xdr:rowOff>
                  </to>
                </anchor>
              </controlPr>
            </control>
          </mc:Choice>
        </mc:AlternateContent>
        <mc:AlternateContent xmlns:mc="http://schemas.openxmlformats.org/markup-compatibility/2006">
          <mc:Choice Requires="x14">
            <control shapeId="10260" r:id="rId23" name="Check Box 28">
              <controlPr defaultSize="0" autoFill="0" autoLine="0" autoPict="0">
                <anchor moveWithCells="1">
                  <from>
                    <xdr:col>7</xdr:col>
                    <xdr:colOff>228600</xdr:colOff>
                    <xdr:row>31</xdr:row>
                    <xdr:rowOff>19050</xdr:rowOff>
                  </from>
                  <to>
                    <xdr:col>7</xdr:col>
                    <xdr:colOff>533400</xdr:colOff>
                    <xdr:row>31</xdr:row>
                    <xdr:rowOff>228600</xdr:rowOff>
                  </to>
                </anchor>
              </controlPr>
            </control>
          </mc:Choice>
        </mc:AlternateContent>
        <mc:AlternateContent xmlns:mc="http://schemas.openxmlformats.org/markup-compatibility/2006">
          <mc:Choice Requires="x14">
            <control shapeId="10261" r:id="rId24" name="Check Box 29">
              <controlPr defaultSize="0" autoFill="0" autoLine="0" autoPict="0">
                <anchor moveWithCells="1">
                  <from>
                    <xdr:col>7</xdr:col>
                    <xdr:colOff>228600</xdr:colOff>
                    <xdr:row>32</xdr:row>
                    <xdr:rowOff>19050</xdr:rowOff>
                  </from>
                  <to>
                    <xdr:col>7</xdr:col>
                    <xdr:colOff>533400</xdr:colOff>
                    <xdr:row>32</xdr:row>
                    <xdr:rowOff>228600</xdr:rowOff>
                  </to>
                </anchor>
              </controlPr>
            </control>
          </mc:Choice>
        </mc:AlternateContent>
        <mc:AlternateContent xmlns:mc="http://schemas.openxmlformats.org/markup-compatibility/2006">
          <mc:Choice Requires="x14">
            <control shapeId="10262" r:id="rId25" name="Check Box 30">
              <controlPr defaultSize="0" autoFill="0" autoLine="0" autoPict="0">
                <anchor moveWithCells="1">
                  <from>
                    <xdr:col>7</xdr:col>
                    <xdr:colOff>228600</xdr:colOff>
                    <xdr:row>36</xdr:row>
                    <xdr:rowOff>19050</xdr:rowOff>
                  </from>
                  <to>
                    <xdr:col>7</xdr:col>
                    <xdr:colOff>533400</xdr:colOff>
                    <xdr:row>36</xdr:row>
                    <xdr:rowOff>228600</xdr:rowOff>
                  </to>
                </anchor>
              </controlPr>
            </control>
          </mc:Choice>
        </mc:AlternateContent>
        <mc:AlternateContent xmlns:mc="http://schemas.openxmlformats.org/markup-compatibility/2006">
          <mc:Choice Requires="x14">
            <control shapeId="10263" r:id="rId26" name="Check Box 31">
              <controlPr defaultSize="0" autoFill="0" autoLine="0" autoPict="0">
                <anchor moveWithCells="1">
                  <from>
                    <xdr:col>7</xdr:col>
                    <xdr:colOff>228600</xdr:colOff>
                    <xdr:row>37</xdr:row>
                    <xdr:rowOff>19050</xdr:rowOff>
                  </from>
                  <to>
                    <xdr:col>7</xdr:col>
                    <xdr:colOff>533400</xdr:colOff>
                    <xdr:row>37</xdr:row>
                    <xdr:rowOff>228600</xdr:rowOff>
                  </to>
                </anchor>
              </controlPr>
            </control>
          </mc:Choice>
        </mc:AlternateContent>
        <mc:AlternateContent xmlns:mc="http://schemas.openxmlformats.org/markup-compatibility/2006">
          <mc:Choice Requires="x14">
            <control shapeId="10264" r:id="rId27" name="Check Box 32">
              <controlPr defaultSize="0" autoFill="0" autoLine="0" autoPict="0">
                <anchor moveWithCells="1">
                  <from>
                    <xdr:col>7</xdr:col>
                    <xdr:colOff>228600</xdr:colOff>
                    <xdr:row>38</xdr:row>
                    <xdr:rowOff>19050</xdr:rowOff>
                  </from>
                  <to>
                    <xdr:col>7</xdr:col>
                    <xdr:colOff>533400</xdr:colOff>
                    <xdr:row>38</xdr:row>
                    <xdr:rowOff>228600</xdr:rowOff>
                  </to>
                </anchor>
              </controlPr>
            </control>
          </mc:Choice>
        </mc:AlternateContent>
        <mc:AlternateContent xmlns:mc="http://schemas.openxmlformats.org/markup-compatibility/2006">
          <mc:Choice Requires="x14">
            <control shapeId="10265" r:id="rId28" name="Check Box 33">
              <controlPr defaultSize="0" autoFill="0" autoLine="0" autoPict="0">
                <anchor moveWithCells="1">
                  <from>
                    <xdr:col>7</xdr:col>
                    <xdr:colOff>228600</xdr:colOff>
                    <xdr:row>39</xdr:row>
                    <xdr:rowOff>19050</xdr:rowOff>
                  </from>
                  <to>
                    <xdr:col>7</xdr:col>
                    <xdr:colOff>533400</xdr:colOff>
                    <xdr:row>39</xdr:row>
                    <xdr:rowOff>228600</xdr:rowOff>
                  </to>
                </anchor>
              </controlPr>
            </control>
          </mc:Choice>
        </mc:AlternateContent>
        <mc:AlternateContent xmlns:mc="http://schemas.openxmlformats.org/markup-compatibility/2006">
          <mc:Choice Requires="x14">
            <control shapeId="10266" r:id="rId29" name="Check Box 34">
              <controlPr defaultSize="0" autoFill="0" autoLine="0" autoPict="0">
                <anchor moveWithCells="1">
                  <from>
                    <xdr:col>7</xdr:col>
                    <xdr:colOff>228600</xdr:colOff>
                    <xdr:row>40</xdr:row>
                    <xdr:rowOff>19050</xdr:rowOff>
                  </from>
                  <to>
                    <xdr:col>7</xdr:col>
                    <xdr:colOff>533400</xdr:colOff>
                    <xdr:row>40</xdr:row>
                    <xdr:rowOff>228600</xdr:rowOff>
                  </to>
                </anchor>
              </controlPr>
            </control>
          </mc:Choice>
        </mc:AlternateContent>
        <mc:AlternateContent xmlns:mc="http://schemas.openxmlformats.org/markup-compatibility/2006">
          <mc:Choice Requires="x14">
            <control shapeId="10267" r:id="rId30" name="Check Box 35">
              <controlPr defaultSize="0" autoFill="0" autoLine="0" autoPict="0">
                <anchor moveWithCells="1">
                  <from>
                    <xdr:col>7</xdr:col>
                    <xdr:colOff>228600</xdr:colOff>
                    <xdr:row>41</xdr:row>
                    <xdr:rowOff>19050</xdr:rowOff>
                  </from>
                  <to>
                    <xdr:col>7</xdr:col>
                    <xdr:colOff>533400</xdr:colOff>
                    <xdr:row>41</xdr:row>
                    <xdr:rowOff>228600</xdr:rowOff>
                  </to>
                </anchor>
              </controlPr>
            </control>
          </mc:Choice>
        </mc:AlternateContent>
        <mc:AlternateContent xmlns:mc="http://schemas.openxmlformats.org/markup-compatibility/2006">
          <mc:Choice Requires="x14">
            <control shapeId="10268" r:id="rId31" name="Check Box 36">
              <controlPr defaultSize="0" autoFill="0" autoLine="0" autoPict="0">
                <anchor moveWithCells="1">
                  <from>
                    <xdr:col>7</xdr:col>
                    <xdr:colOff>228600</xdr:colOff>
                    <xdr:row>42</xdr:row>
                    <xdr:rowOff>19050</xdr:rowOff>
                  </from>
                  <to>
                    <xdr:col>7</xdr:col>
                    <xdr:colOff>533400</xdr:colOff>
                    <xdr:row>42</xdr:row>
                    <xdr:rowOff>228600</xdr:rowOff>
                  </to>
                </anchor>
              </controlPr>
            </control>
          </mc:Choice>
        </mc:AlternateContent>
        <mc:AlternateContent xmlns:mc="http://schemas.openxmlformats.org/markup-compatibility/2006">
          <mc:Choice Requires="x14">
            <control shapeId="10269" r:id="rId32" name="Check Box 37">
              <controlPr defaultSize="0" autoFill="0" autoLine="0" autoPict="0">
                <anchor moveWithCells="1">
                  <from>
                    <xdr:col>7</xdr:col>
                    <xdr:colOff>228600</xdr:colOff>
                    <xdr:row>43</xdr:row>
                    <xdr:rowOff>19050</xdr:rowOff>
                  </from>
                  <to>
                    <xdr:col>7</xdr:col>
                    <xdr:colOff>533400</xdr:colOff>
                    <xdr:row>43</xdr:row>
                    <xdr:rowOff>228600</xdr:rowOff>
                  </to>
                </anchor>
              </controlPr>
            </control>
          </mc:Choice>
        </mc:AlternateContent>
        <mc:AlternateContent xmlns:mc="http://schemas.openxmlformats.org/markup-compatibility/2006">
          <mc:Choice Requires="x14">
            <control shapeId="10270" r:id="rId33" name="Check Box 38">
              <controlPr defaultSize="0" autoFill="0" autoLine="0" autoPict="0">
                <anchor moveWithCells="1">
                  <from>
                    <xdr:col>7</xdr:col>
                    <xdr:colOff>228600</xdr:colOff>
                    <xdr:row>47</xdr:row>
                    <xdr:rowOff>19050</xdr:rowOff>
                  </from>
                  <to>
                    <xdr:col>7</xdr:col>
                    <xdr:colOff>533400</xdr:colOff>
                    <xdr:row>47</xdr:row>
                    <xdr:rowOff>228600</xdr:rowOff>
                  </to>
                </anchor>
              </controlPr>
            </control>
          </mc:Choice>
        </mc:AlternateContent>
        <mc:AlternateContent xmlns:mc="http://schemas.openxmlformats.org/markup-compatibility/2006">
          <mc:Choice Requires="x14">
            <control shapeId="10271" r:id="rId34" name="Check Box 39">
              <controlPr defaultSize="0" autoFill="0" autoLine="0" autoPict="0">
                <anchor moveWithCells="1">
                  <from>
                    <xdr:col>7</xdr:col>
                    <xdr:colOff>228600</xdr:colOff>
                    <xdr:row>48</xdr:row>
                    <xdr:rowOff>19050</xdr:rowOff>
                  </from>
                  <to>
                    <xdr:col>7</xdr:col>
                    <xdr:colOff>533400</xdr:colOff>
                    <xdr:row>48</xdr:row>
                    <xdr:rowOff>228600</xdr:rowOff>
                  </to>
                </anchor>
              </controlPr>
            </control>
          </mc:Choice>
        </mc:AlternateContent>
        <mc:AlternateContent xmlns:mc="http://schemas.openxmlformats.org/markup-compatibility/2006">
          <mc:Choice Requires="x14">
            <control shapeId="10272" r:id="rId35" name="Check Box 40">
              <controlPr defaultSize="0" autoFill="0" autoLine="0" autoPict="0">
                <anchor moveWithCells="1">
                  <from>
                    <xdr:col>7</xdr:col>
                    <xdr:colOff>228600</xdr:colOff>
                    <xdr:row>49</xdr:row>
                    <xdr:rowOff>19050</xdr:rowOff>
                  </from>
                  <to>
                    <xdr:col>7</xdr:col>
                    <xdr:colOff>533400</xdr:colOff>
                    <xdr:row>49</xdr:row>
                    <xdr:rowOff>228600</xdr:rowOff>
                  </to>
                </anchor>
              </controlPr>
            </control>
          </mc:Choice>
        </mc:AlternateContent>
        <mc:AlternateContent xmlns:mc="http://schemas.openxmlformats.org/markup-compatibility/2006">
          <mc:Choice Requires="x14">
            <control shapeId="10273" r:id="rId36" name="Check Box 41">
              <controlPr defaultSize="0" autoFill="0" autoLine="0" autoPict="0">
                <anchor moveWithCells="1">
                  <from>
                    <xdr:col>7</xdr:col>
                    <xdr:colOff>228600</xdr:colOff>
                    <xdr:row>53</xdr:row>
                    <xdr:rowOff>19050</xdr:rowOff>
                  </from>
                  <to>
                    <xdr:col>7</xdr:col>
                    <xdr:colOff>533400</xdr:colOff>
                    <xdr:row>53</xdr:row>
                    <xdr:rowOff>228600</xdr:rowOff>
                  </to>
                </anchor>
              </controlPr>
            </control>
          </mc:Choice>
        </mc:AlternateContent>
        <mc:AlternateContent xmlns:mc="http://schemas.openxmlformats.org/markup-compatibility/2006">
          <mc:Choice Requires="x14">
            <control shapeId="10274" r:id="rId37" name="Check Box 42">
              <controlPr defaultSize="0" autoFill="0" autoLine="0" autoPict="0">
                <anchor moveWithCells="1">
                  <from>
                    <xdr:col>7</xdr:col>
                    <xdr:colOff>228600</xdr:colOff>
                    <xdr:row>54</xdr:row>
                    <xdr:rowOff>19050</xdr:rowOff>
                  </from>
                  <to>
                    <xdr:col>7</xdr:col>
                    <xdr:colOff>533400</xdr:colOff>
                    <xdr:row>54</xdr:row>
                    <xdr:rowOff>228600</xdr:rowOff>
                  </to>
                </anchor>
              </controlPr>
            </control>
          </mc:Choice>
        </mc:AlternateContent>
        <mc:AlternateContent xmlns:mc="http://schemas.openxmlformats.org/markup-compatibility/2006">
          <mc:Choice Requires="x14">
            <control shapeId="10275" r:id="rId38" name="Check Box 43">
              <controlPr defaultSize="0" autoFill="0" autoLine="0" autoPict="0">
                <anchor moveWithCells="1">
                  <from>
                    <xdr:col>7</xdr:col>
                    <xdr:colOff>228600</xdr:colOff>
                    <xdr:row>55</xdr:row>
                    <xdr:rowOff>19050</xdr:rowOff>
                  </from>
                  <to>
                    <xdr:col>7</xdr:col>
                    <xdr:colOff>533400</xdr:colOff>
                    <xdr:row>55</xdr:row>
                    <xdr:rowOff>228600</xdr:rowOff>
                  </to>
                </anchor>
              </controlPr>
            </control>
          </mc:Choice>
        </mc:AlternateContent>
        <mc:AlternateContent xmlns:mc="http://schemas.openxmlformats.org/markup-compatibility/2006">
          <mc:Choice Requires="x14">
            <control shapeId="10276" r:id="rId39" name="Check Box 44">
              <controlPr defaultSize="0" autoFill="0" autoLine="0" autoPict="0">
                <anchor moveWithCells="1">
                  <from>
                    <xdr:col>7</xdr:col>
                    <xdr:colOff>228600</xdr:colOff>
                    <xdr:row>56</xdr:row>
                    <xdr:rowOff>19050</xdr:rowOff>
                  </from>
                  <to>
                    <xdr:col>7</xdr:col>
                    <xdr:colOff>533400</xdr:colOff>
                    <xdr:row>56</xdr:row>
                    <xdr:rowOff>228600</xdr:rowOff>
                  </to>
                </anchor>
              </controlPr>
            </control>
          </mc:Choice>
        </mc:AlternateContent>
        <mc:AlternateContent xmlns:mc="http://schemas.openxmlformats.org/markup-compatibility/2006">
          <mc:Choice Requires="x14">
            <control shapeId="10277" r:id="rId40" name="Check Box 45">
              <controlPr defaultSize="0" autoFill="0" autoLine="0" autoPict="0">
                <anchor moveWithCells="1">
                  <from>
                    <xdr:col>7</xdr:col>
                    <xdr:colOff>228600</xdr:colOff>
                    <xdr:row>57</xdr:row>
                    <xdr:rowOff>19050</xdr:rowOff>
                  </from>
                  <to>
                    <xdr:col>7</xdr:col>
                    <xdr:colOff>533400</xdr:colOff>
                    <xdr:row>57</xdr:row>
                    <xdr:rowOff>228600</xdr:rowOff>
                  </to>
                </anchor>
              </controlPr>
            </control>
          </mc:Choice>
        </mc:AlternateContent>
        <mc:AlternateContent xmlns:mc="http://schemas.openxmlformats.org/markup-compatibility/2006">
          <mc:Choice Requires="x14">
            <control shapeId="10278" r:id="rId41" name="Check Box 50">
              <controlPr defaultSize="0" autoFill="0" autoLine="0" autoPict="0">
                <anchor moveWithCells="1">
                  <from>
                    <xdr:col>7</xdr:col>
                    <xdr:colOff>228600</xdr:colOff>
                    <xdr:row>69</xdr:row>
                    <xdr:rowOff>19050</xdr:rowOff>
                  </from>
                  <to>
                    <xdr:col>7</xdr:col>
                    <xdr:colOff>533400</xdr:colOff>
                    <xdr:row>69</xdr:row>
                    <xdr:rowOff>228600</xdr:rowOff>
                  </to>
                </anchor>
              </controlPr>
            </control>
          </mc:Choice>
        </mc:AlternateContent>
        <mc:AlternateContent xmlns:mc="http://schemas.openxmlformats.org/markup-compatibility/2006">
          <mc:Choice Requires="x14">
            <control shapeId="10279" r:id="rId42" name="Check Box 51">
              <controlPr defaultSize="0" autoFill="0" autoLine="0" autoPict="0">
                <anchor moveWithCells="1">
                  <from>
                    <xdr:col>7</xdr:col>
                    <xdr:colOff>228600</xdr:colOff>
                    <xdr:row>70</xdr:row>
                    <xdr:rowOff>19050</xdr:rowOff>
                  </from>
                  <to>
                    <xdr:col>7</xdr:col>
                    <xdr:colOff>533400</xdr:colOff>
                    <xdr:row>70</xdr:row>
                    <xdr:rowOff>228600</xdr:rowOff>
                  </to>
                </anchor>
              </controlPr>
            </control>
          </mc:Choice>
        </mc:AlternateContent>
        <mc:AlternateContent xmlns:mc="http://schemas.openxmlformats.org/markup-compatibility/2006">
          <mc:Choice Requires="x14">
            <control shapeId="10280" r:id="rId43" name="Check Box 52">
              <controlPr defaultSize="0" autoFill="0" autoLine="0" autoPict="0">
                <anchor moveWithCells="1">
                  <from>
                    <xdr:col>7</xdr:col>
                    <xdr:colOff>228600</xdr:colOff>
                    <xdr:row>71</xdr:row>
                    <xdr:rowOff>19050</xdr:rowOff>
                  </from>
                  <to>
                    <xdr:col>7</xdr:col>
                    <xdr:colOff>533400</xdr:colOff>
                    <xdr:row>71</xdr:row>
                    <xdr:rowOff>228600</xdr:rowOff>
                  </to>
                </anchor>
              </controlPr>
            </control>
          </mc:Choice>
        </mc:AlternateContent>
        <mc:AlternateContent xmlns:mc="http://schemas.openxmlformats.org/markup-compatibility/2006">
          <mc:Choice Requires="x14">
            <control shapeId="10281" r:id="rId44" name="Check Box 53">
              <controlPr defaultSize="0" autoFill="0" autoLine="0" autoPict="0">
                <anchor moveWithCells="1">
                  <from>
                    <xdr:col>7</xdr:col>
                    <xdr:colOff>228600</xdr:colOff>
                    <xdr:row>72</xdr:row>
                    <xdr:rowOff>19050</xdr:rowOff>
                  </from>
                  <to>
                    <xdr:col>7</xdr:col>
                    <xdr:colOff>533400</xdr:colOff>
                    <xdr:row>72</xdr:row>
                    <xdr:rowOff>228600</xdr:rowOff>
                  </to>
                </anchor>
              </controlPr>
            </control>
          </mc:Choice>
        </mc:AlternateContent>
        <mc:AlternateContent xmlns:mc="http://schemas.openxmlformats.org/markup-compatibility/2006">
          <mc:Choice Requires="x14">
            <control shapeId="10282" r:id="rId45" name="Check Box 65">
              <controlPr defaultSize="0" autoFill="0" autoLine="0" autoPict="0">
                <anchor moveWithCells="1">
                  <from>
                    <xdr:col>7</xdr:col>
                    <xdr:colOff>228600</xdr:colOff>
                    <xdr:row>62</xdr:row>
                    <xdr:rowOff>19050</xdr:rowOff>
                  </from>
                  <to>
                    <xdr:col>7</xdr:col>
                    <xdr:colOff>533400</xdr:colOff>
                    <xdr:row>62</xdr:row>
                    <xdr:rowOff>228600</xdr:rowOff>
                  </to>
                </anchor>
              </controlPr>
            </control>
          </mc:Choice>
        </mc:AlternateContent>
        <mc:AlternateContent xmlns:mc="http://schemas.openxmlformats.org/markup-compatibility/2006">
          <mc:Choice Requires="x14">
            <control shapeId="10283" r:id="rId46" name="Check Box 66">
              <controlPr defaultSize="0" autoFill="0" autoLine="0" autoPict="0">
                <anchor moveWithCells="1">
                  <from>
                    <xdr:col>7</xdr:col>
                    <xdr:colOff>228600</xdr:colOff>
                    <xdr:row>63</xdr:row>
                    <xdr:rowOff>19050</xdr:rowOff>
                  </from>
                  <to>
                    <xdr:col>7</xdr:col>
                    <xdr:colOff>533400</xdr:colOff>
                    <xdr:row>63</xdr:row>
                    <xdr:rowOff>228600</xdr:rowOff>
                  </to>
                </anchor>
              </controlPr>
            </control>
          </mc:Choice>
        </mc:AlternateContent>
        <mc:AlternateContent xmlns:mc="http://schemas.openxmlformats.org/markup-compatibility/2006">
          <mc:Choice Requires="x14">
            <control shapeId="10284" r:id="rId47" name="Check Box 67">
              <controlPr defaultSize="0" autoFill="0" autoLine="0" autoPict="0">
                <anchor moveWithCells="1">
                  <from>
                    <xdr:col>7</xdr:col>
                    <xdr:colOff>228600</xdr:colOff>
                    <xdr:row>64</xdr:row>
                    <xdr:rowOff>19050</xdr:rowOff>
                  </from>
                  <to>
                    <xdr:col>7</xdr:col>
                    <xdr:colOff>533400</xdr:colOff>
                    <xdr:row>64</xdr:row>
                    <xdr:rowOff>228600</xdr:rowOff>
                  </to>
                </anchor>
              </controlPr>
            </control>
          </mc:Choice>
        </mc:AlternateContent>
        <mc:AlternateContent xmlns:mc="http://schemas.openxmlformats.org/markup-compatibility/2006">
          <mc:Choice Requires="x14">
            <control shapeId="10285" r:id="rId48" name="Check Box 68">
              <controlPr defaultSize="0" autoFill="0" autoLine="0" autoPict="0">
                <anchor moveWithCells="1">
                  <from>
                    <xdr:col>7</xdr:col>
                    <xdr:colOff>228600</xdr:colOff>
                    <xdr:row>65</xdr:row>
                    <xdr:rowOff>19050</xdr:rowOff>
                  </from>
                  <to>
                    <xdr:col>7</xdr:col>
                    <xdr:colOff>533400</xdr:colOff>
                    <xdr:row>65</xdr:row>
                    <xdr:rowOff>228600</xdr:rowOff>
                  </to>
                </anchor>
              </controlPr>
            </control>
          </mc:Choice>
        </mc:AlternateContent>
        <mc:AlternateContent xmlns:mc="http://schemas.openxmlformats.org/markup-compatibility/2006">
          <mc:Choice Requires="x14">
            <control shapeId="10286" r:id="rId49" name="Check Box 70">
              <controlPr defaultSize="0" autoFill="0" autoLine="0" autoPict="0">
                <anchor moveWithCells="1">
                  <from>
                    <xdr:col>7</xdr:col>
                    <xdr:colOff>228600</xdr:colOff>
                    <xdr:row>58</xdr:row>
                    <xdr:rowOff>19050</xdr:rowOff>
                  </from>
                  <to>
                    <xdr:col>7</xdr:col>
                    <xdr:colOff>533400</xdr:colOff>
                    <xdr:row>58</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Lookup!$B$2:$B$5</xm:f>
          </x14:formula1>
          <xm:sqref>G23:G24</xm:sqref>
        </x14:dataValidation>
        <x14:dataValidation type="list" allowBlank="1" showInputMessage="1" showErrorMessage="1" xr:uid="{00000000-0002-0000-0300-000003000000}">
          <x14:formula1>
            <xm:f>Lookup!$C$2:$C$6</xm:f>
          </x14:formula1>
          <xm:sqref>F4:F12 F23:F24 F28:F33 F37:F44 F48:F50 F16:F19 F70:F73 F63:F66 F54:F59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3" tint="0.39997558519241921"/>
  </sheetPr>
  <dimension ref="A1:K38"/>
  <sheetViews>
    <sheetView showGridLines="0" showRowColHeaders="0" zoomScaleNormal="100" workbookViewId="0">
      <selection activeCell="D34" sqref="D34"/>
    </sheetView>
  </sheetViews>
  <sheetFormatPr defaultColWidth="0" defaultRowHeight="20.100000000000001" customHeight="1" zeroHeight="1" x14ac:dyDescent="0.25"/>
  <cols>
    <col min="1" max="1" width="3.28515625" style="505" bestFit="1" customWidth="1"/>
    <col min="2" max="2" width="47.42578125" style="236" bestFit="1" customWidth="1"/>
    <col min="3" max="3" width="1.7109375" style="236" customWidth="1"/>
    <col min="4" max="4" width="11.7109375" style="5" bestFit="1" customWidth="1"/>
    <col min="5" max="5" width="1.7109375" style="236" customWidth="1"/>
    <col min="6" max="6" width="11.5703125" style="5" bestFit="1" customWidth="1"/>
    <col min="7" max="7" width="1.7109375" style="236" customWidth="1"/>
    <col min="8" max="8" width="10.28515625" style="5" customWidth="1"/>
    <col min="9" max="9" width="1.7109375" style="5" customWidth="1"/>
    <col min="10" max="10" width="60.7109375" style="127" customWidth="1"/>
    <col min="11" max="11" width="2.28515625" style="5" customWidth="1"/>
    <col min="12" max="16384" width="9.28515625" style="5" hidden="1"/>
  </cols>
  <sheetData>
    <row r="1" spans="1:11" ht="27.75" customHeight="1" x14ac:dyDescent="0.25">
      <c r="B1" s="235" t="s">
        <v>117</v>
      </c>
      <c r="D1" s="236"/>
      <c r="F1" s="236"/>
      <c r="H1" s="494" t="b">
        <v>1</v>
      </c>
      <c r="I1" s="236"/>
      <c r="J1" s="399" t="s">
        <v>299</v>
      </c>
    </row>
    <row r="2" spans="1:11" ht="14.25" x14ac:dyDescent="0.25">
      <c r="D2" s="236"/>
      <c r="F2" s="236"/>
      <c r="H2" s="236"/>
      <c r="I2" s="236"/>
      <c r="J2" s="269"/>
    </row>
    <row r="3" spans="1:11" ht="20.100000000000001" customHeight="1" x14ac:dyDescent="0.25">
      <c r="B3" s="237" t="s">
        <v>118</v>
      </c>
      <c r="D3" s="5" t="s">
        <v>46</v>
      </c>
      <c r="F3" s="6" t="s">
        <v>61</v>
      </c>
      <c r="G3" s="277"/>
      <c r="H3" s="6" t="s">
        <v>202</v>
      </c>
      <c r="I3" s="6"/>
      <c r="J3" s="128" t="s">
        <v>11</v>
      </c>
    </row>
    <row r="4" spans="1:11" ht="28.5" x14ac:dyDescent="0.2">
      <c r="A4" s="505">
        <v>72</v>
      </c>
      <c r="B4" s="159" t="s">
        <v>123</v>
      </c>
      <c r="D4" s="166"/>
      <c r="E4" s="280"/>
      <c r="F4" s="242" t="s">
        <v>63</v>
      </c>
      <c r="G4" s="277"/>
      <c r="H4" s="243" t="b">
        <v>0</v>
      </c>
      <c r="I4" s="6"/>
      <c r="J4" s="244"/>
    </row>
    <row r="5" spans="1:11" ht="18" customHeight="1" x14ac:dyDescent="0.2">
      <c r="A5" s="505">
        <v>73</v>
      </c>
      <c r="B5" s="160" t="s">
        <v>119</v>
      </c>
      <c r="D5" s="166"/>
      <c r="E5" s="280"/>
      <c r="F5" s="242" t="s">
        <v>63</v>
      </c>
      <c r="G5" s="277"/>
      <c r="H5" s="243" t="b">
        <v>0</v>
      </c>
      <c r="I5" s="6"/>
      <c r="J5" s="244"/>
    </row>
    <row r="6" spans="1:11" ht="38.25" x14ac:dyDescent="0.2">
      <c r="A6" s="505">
        <v>74</v>
      </c>
      <c r="B6" s="160" t="s">
        <v>328</v>
      </c>
      <c r="D6" s="166"/>
      <c r="E6" s="280"/>
      <c r="F6" s="242" t="s">
        <v>63</v>
      </c>
      <c r="G6" s="277"/>
      <c r="H6" s="243" t="b">
        <v>0</v>
      </c>
      <c r="I6" s="6"/>
      <c r="J6" s="244"/>
    </row>
    <row r="7" spans="1:11" ht="18" customHeight="1" x14ac:dyDescent="0.2">
      <c r="A7" s="505">
        <v>75</v>
      </c>
      <c r="B7" s="161" t="s">
        <v>120</v>
      </c>
      <c r="D7" s="166"/>
      <c r="E7" s="280"/>
      <c r="F7" s="242" t="s">
        <v>63</v>
      </c>
      <c r="G7" s="277"/>
      <c r="H7" s="243" t="b">
        <v>0</v>
      </c>
      <c r="I7" s="6"/>
      <c r="J7" s="244"/>
    </row>
    <row r="8" spans="1:11" ht="18" customHeight="1" x14ac:dyDescent="0.2">
      <c r="A8" s="505">
        <v>76</v>
      </c>
      <c r="B8" s="160" t="s">
        <v>121</v>
      </c>
      <c r="D8" s="166"/>
      <c r="E8" s="280"/>
      <c r="F8" s="242" t="s">
        <v>63</v>
      </c>
      <c r="G8" s="277"/>
      <c r="H8" s="243" t="b">
        <v>0</v>
      </c>
      <c r="I8" s="6"/>
      <c r="J8" s="244"/>
    </row>
    <row r="9" spans="1:11" ht="18" customHeight="1" x14ac:dyDescent="0.2">
      <c r="A9" s="505">
        <v>77</v>
      </c>
      <c r="B9" s="238" t="s">
        <v>122</v>
      </c>
      <c r="D9" s="166"/>
      <c r="E9" s="280"/>
      <c r="F9" s="242" t="s">
        <v>63</v>
      </c>
      <c r="G9" s="277"/>
      <c r="H9" s="243" t="b">
        <v>0</v>
      </c>
      <c r="I9" s="6"/>
      <c r="J9" s="245"/>
    </row>
    <row r="10" spans="1:11" ht="18" customHeight="1" x14ac:dyDescent="0.25">
      <c r="A10" s="505">
        <v>78</v>
      </c>
      <c r="B10" s="239" t="s">
        <v>74</v>
      </c>
      <c r="D10" s="166"/>
      <c r="F10" s="242" t="s">
        <v>63</v>
      </c>
      <c r="G10" s="277"/>
      <c r="H10" s="243" t="b">
        <v>0</v>
      </c>
      <c r="I10" s="6"/>
      <c r="J10" s="246"/>
    </row>
    <row r="11" spans="1:11" ht="30" x14ac:dyDescent="0.25">
      <c r="B11" s="162" t="s">
        <v>124</v>
      </c>
      <c r="D11" s="167">
        <f>Conversions!H141</f>
        <v>0</v>
      </c>
      <c r="F11" s="398">
        <f>IF($H$1=TRUE,'Spending Guidelines'!P12,"")</f>
        <v>75</v>
      </c>
      <c r="G11" s="277"/>
      <c r="I11" s="277"/>
      <c r="K11" s="111"/>
    </row>
    <row r="12" spans="1:11" ht="20.100000000000001" customHeight="1" x14ac:dyDescent="0.25">
      <c r="D12" s="168"/>
      <c r="F12" s="271"/>
      <c r="G12" s="277"/>
      <c r="H12" s="276"/>
      <c r="I12" s="277"/>
      <c r="J12" s="269"/>
    </row>
    <row r="13" spans="1:11" ht="20.100000000000001" customHeight="1" x14ac:dyDescent="0.25">
      <c r="B13" s="237" t="s">
        <v>133</v>
      </c>
      <c r="D13" s="168"/>
      <c r="F13" s="271"/>
      <c r="G13" s="277"/>
      <c r="H13" s="276"/>
      <c r="I13" s="277"/>
      <c r="J13" s="269"/>
    </row>
    <row r="14" spans="1:11" ht="28.5" x14ac:dyDescent="0.25">
      <c r="A14" s="505">
        <v>79</v>
      </c>
      <c r="B14" s="159" t="s">
        <v>134</v>
      </c>
      <c r="D14" s="166"/>
      <c r="E14" s="280"/>
      <c r="F14" s="242" t="s">
        <v>63</v>
      </c>
      <c r="G14" s="277"/>
      <c r="H14" s="243" t="b">
        <v>0</v>
      </c>
      <c r="J14" s="247"/>
    </row>
    <row r="15" spans="1:11" ht="20.100000000000001" customHeight="1" x14ac:dyDescent="0.25">
      <c r="A15" s="505">
        <v>80</v>
      </c>
      <c r="B15" s="161" t="s">
        <v>125</v>
      </c>
      <c r="D15" s="166"/>
      <c r="E15" s="280"/>
      <c r="F15" s="242" t="s">
        <v>63</v>
      </c>
      <c r="G15" s="277"/>
      <c r="H15" s="243" t="b">
        <v>0</v>
      </c>
      <c r="J15" s="169"/>
    </row>
    <row r="16" spans="1:11" ht="20.100000000000001" customHeight="1" x14ac:dyDescent="0.25">
      <c r="A16" s="505">
        <v>81</v>
      </c>
      <c r="B16" s="161" t="s">
        <v>126</v>
      </c>
      <c r="D16" s="166"/>
      <c r="E16" s="280"/>
      <c r="F16" s="242" t="s">
        <v>63</v>
      </c>
      <c r="G16" s="277"/>
      <c r="H16" s="243" t="b">
        <v>0</v>
      </c>
      <c r="J16" s="169"/>
    </row>
    <row r="17" spans="1:11" ht="20.100000000000001" customHeight="1" x14ac:dyDescent="0.25">
      <c r="A17" s="505">
        <v>82</v>
      </c>
      <c r="B17" s="161" t="s">
        <v>127</v>
      </c>
      <c r="D17" s="166"/>
      <c r="E17" s="280"/>
      <c r="F17" s="242" t="s">
        <v>63</v>
      </c>
      <c r="G17" s="277"/>
      <c r="H17" s="243" t="b">
        <v>0</v>
      </c>
      <c r="J17" s="169"/>
    </row>
    <row r="18" spans="1:11" ht="20.100000000000001" customHeight="1" x14ac:dyDescent="0.25">
      <c r="A18" s="505">
        <v>83</v>
      </c>
      <c r="B18" s="161" t="s">
        <v>128</v>
      </c>
      <c r="D18" s="166"/>
      <c r="E18" s="280"/>
      <c r="F18" s="242" t="s">
        <v>63</v>
      </c>
      <c r="G18" s="277"/>
      <c r="H18" s="243" t="b">
        <v>0</v>
      </c>
      <c r="J18" s="169"/>
    </row>
    <row r="19" spans="1:11" ht="20.100000000000001" customHeight="1" x14ac:dyDescent="0.25">
      <c r="A19" s="505">
        <v>84</v>
      </c>
      <c r="B19" s="161" t="s">
        <v>129</v>
      </c>
      <c r="D19" s="166"/>
      <c r="E19" s="280"/>
      <c r="F19" s="242" t="s">
        <v>63</v>
      </c>
      <c r="G19" s="277"/>
      <c r="H19" s="243" t="b">
        <v>0</v>
      </c>
      <c r="J19" s="169"/>
    </row>
    <row r="20" spans="1:11" ht="20.100000000000001" customHeight="1" x14ac:dyDescent="0.25">
      <c r="A20" s="505">
        <v>85</v>
      </c>
      <c r="B20" s="161" t="s">
        <v>130</v>
      </c>
      <c r="D20" s="166"/>
      <c r="E20" s="280"/>
      <c r="F20" s="242" t="s">
        <v>63</v>
      </c>
      <c r="G20" s="277"/>
      <c r="H20" s="243" t="b">
        <v>0</v>
      </c>
      <c r="J20" s="169"/>
    </row>
    <row r="21" spans="1:11" ht="20.100000000000001" customHeight="1" x14ac:dyDescent="0.25">
      <c r="A21" s="505">
        <v>86</v>
      </c>
      <c r="B21" s="238" t="s">
        <v>131</v>
      </c>
      <c r="D21" s="166"/>
      <c r="E21" s="280"/>
      <c r="F21" s="242" t="s">
        <v>63</v>
      </c>
      <c r="G21" s="277"/>
      <c r="H21" s="243" t="b">
        <v>0</v>
      </c>
      <c r="J21" s="248"/>
    </row>
    <row r="22" spans="1:11" ht="20.100000000000001" customHeight="1" x14ac:dyDescent="0.25">
      <c r="A22" s="505">
        <v>87</v>
      </c>
      <c r="B22" s="239" t="s">
        <v>74</v>
      </c>
      <c r="D22" s="166"/>
      <c r="E22" s="280"/>
      <c r="F22" s="242" t="s">
        <v>63</v>
      </c>
      <c r="G22" s="277"/>
      <c r="H22" s="243" t="b">
        <v>0</v>
      </c>
      <c r="J22" s="249"/>
    </row>
    <row r="23" spans="1:11" ht="20.100000000000001" customHeight="1" x14ac:dyDescent="0.25">
      <c r="B23" s="240" t="s">
        <v>132</v>
      </c>
      <c r="D23" s="167">
        <f>Conversions!H154</f>
        <v>0</v>
      </c>
      <c r="F23" s="398">
        <f>IF($H$1=TRUE,'Spending Guidelines'!P13,"")</f>
        <v>119</v>
      </c>
      <c r="H23" s="276"/>
      <c r="I23" s="236"/>
      <c r="J23" s="269"/>
    </row>
    <row r="24" spans="1:11" ht="20.100000000000001" customHeight="1" x14ac:dyDescent="0.25">
      <c r="D24" s="168"/>
      <c r="F24" s="271"/>
      <c r="H24" s="276"/>
      <c r="I24" s="236"/>
      <c r="J24" s="269"/>
    </row>
    <row r="25" spans="1:11" ht="20.100000000000001" customHeight="1" x14ac:dyDescent="0.25">
      <c r="B25" s="237" t="s">
        <v>139</v>
      </c>
      <c r="D25" s="168"/>
      <c r="F25" s="271"/>
      <c r="H25" s="276"/>
      <c r="I25" s="236"/>
      <c r="J25" s="269"/>
    </row>
    <row r="26" spans="1:11" ht="20.100000000000001" customHeight="1" x14ac:dyDescent="0.25">
      <c r="A26" s="505">
        <v>88</v>
      </c>
      <c r="B26" s="241" t="s">
        <v>135</v>
      </c>
      <c r="D26" s="166"/>
      <c r="E26" s="280"/>
      <c r="F26" s="242" t="s">
        <v>63</v>
      </c>
      <c r="H26" s="243" t="b">
        <v>0</v>
      </c>
      <c r="I26" s="236"/>
      <c r="J26" s="247"/>
    </row>
    <row r="27" spans="1:11" ht="20.100000000000001" customHeight="1" x14ac:dyDescent="0.25">
      <c r="A27" s="505">
        <v>89</v>
      </c>
      <c r="B27" s="163" t="s">
        <v>136</v>
      </c>
      <c r="D27" s="166"/>
      <c r="E27" s="280"/>
      <c r="F27" s="242" t="s">
        <v>63</v>
      </c>
      <c r="H27" s="243" t="b">
        <v>0</v>
      </c>
      <c r="I27" s="236"/>
      <c r="J27" s="169"/>
    </row>
    <row r="28" spans="1:11" ht="20.100000000000001" customHeight="1" x14ac:dyDescent="0.25">
      <c r="A28" s="505">
        <v>90</v>
      </c>
      <c r="B28" s="164" t="s">
        <v>137</v>
      </c>
      <c r="D28" s="166"/>
      <c r="E28" s="280"/>
      <c r="F28" s="242" t="s">
        <v>63</v>
      </c>
      <c r="H28" s="243" t="b">
        <v>0</v>
      </c>
      <c r="I28" s="236"/>
      <c r="J28" s="248"/>
    </row>
    <row r="29" spans="1:11" ht="20.100000000000001" customHeight="1" x14ac:dyDescent="0.25">
      <c r="A29" s="505">
        <v>91</v>
      </c>
      <c r="B29" s="165" t="s">
        <v>74</v>
      </c>
      <c r="D29" s="166"/>
      <c r="E29" s="280"/>
      <c r="F29" s="242" t="s">
        <v>63</v>
      </c>
      <c r="H29" s="243" t="b">
        <v>0</v>
      </c>
      <c r="I29" s="236"/>
      <c r="J29" s="249"/>
    </row>
    <row r="30" spans="1:11" ht="20.100000000000001" customHeight="1" x14ac:dyDescent="0.25">
      <c r="B30" s="240" t="s">
        <v>138</v>
      </c>
      <c r="D30" s="167">
        <f>Conversions!H162</f>
        <v>0</v>
      </c>
      <c r="F30" s="398">
        <f>IF($H$1=TRUE,'Spending Guidelines'!P14,"")</f>
        <v>32</v>
      </c>
      <c r="H30" s="588"/>
      <c r="I30" s="588"/>
      <c r="J30" s="588"/>
      <c r="K30" s="281"/>
    </row>
    <row r="31" spans="1:11" ht="6" customHeight="1" x14ac:dyDescent="0.25">
      <c r="D31" s="168"/>
      <c r="F31" s="271"/>
      <c r="H31" s="588"/>
      <c r="I31" s="588"/>
      <c r="J31" s="588"/>
      <c r="K31" s="281"/>
    </row>
    <row r="32" spans="1:11" ht="20.100000000000001" customHeight="1" x14ac:dyDescent="0.25">
      <c r="B32" s="240" t="s">
        <v>190</v>
      </c>
      <c r="D32" s="167">
        <f>Conversions!H163</f>
        <v>0</v>
      </c>
      <c r="F32" s="271"/>
      <c r="H32" s="588"/>
      <c r="I32" s="588"/>
      <c r="J32" s="588"/>
      <c r="K32" s="281"/>
    </row>
    <row r="33" spans="2:11" ht="6" customHeight="1" x14ac:dyDescent="0.25">
      <c r="D33" s="168"/>
      <c r="F33" s="271"/>
      <c r="H33" s="236"/>
      <c r="I33" s="236"/>
      <c r="J33" s="269"/>
      <c r="K33" s="236"/>
    </row>
    <row r="34" spans="2:11" ht="20.100000000000001" customHeight="1" x14ac:dyDescent="0.25">
      <c r="B34" s="240" t="s">
        <v>191</v>
      </c>
      <c r="D34" s="167">
        <f>Conversions!H164</f>
        <v>0</v>
      </c>
      <c r="F34" s="236"/>
      <c r="H34" s="587" t="str">
        <f>IF(D34&gt;Income!D40,"Warning - Outgoings are more than Income","")</f>
        <v/>
      </c>
      <c r="I34" s="587"/>
      <c r="J34" s="587"/>
      <c r="K34" s="587"/>
    </row>
    <row r="35" spans="2:11" ht="6" customHeight="1" x14ac:dyDescent="0.25">
      <c r="D35" s="168"/>
      <c r="F35" s="271"/>
      <c r="H35" s="236"/>
      <c r="I35" s="236"/>
      <c r="J35" s="269"/>
      <c r="K35" s="236"/>
    </row>
    <row r="36" spans="2:11" ht="20.100000000000001" customHeight="1" x14ac:dyDescent="0.25">
      <c r="B36" s="240" t="s">
        <v>192</v>
      </c>
      <c r="D36" s="167">
        <f>Conversions!E371</f>
        <v>-25</v>
      </c>
      <c r="F36" s="271"/>
      <c r="H36" s="236"/>
      <c r="I36" s="236"/>
      <c r="J36" s="269"/>
      <c r="K36" s="236"/>
    </row>
    <row r="37" spans="2:11" ht="20.100000000000001" customHeight="1" x14ac:dyDescent="0.25">
      <c r="D37" s="236"/>
      <c r="F37" s="236"/>
      <c r="H37" s="236"/>
      <c r="I37" s="236"/>
      <c r="J37" s="269"/>
      <c r="K37" s="236"/>
    </row>
    <row r="38" spans="2:11" ht="20.100000000000001" hidden="1" customHeight="1" x14ac:dyDescent="0.25">
      <c r="D38" s="129"/>
    </row>
  </sheetData>
  <sheetProtection selectLockedCells="1"/>
  <mergeCells count="2">
    <mergeCell ref="H34:K34"/>
    <mergeCell ref="H30:J32"/>
  </mergeCells>
  <dataValidations count="2">
    <dataValidation type="decimal" allowBlank="1" showInputMessage="1" showErrorMessage="1" errorTitle="Standard Financial Statement" error="WARNING_x000a_Invalid data type entered - Please re-enter a numeric value." sqref="D4:D10 D14:D22 D26:D29" xr:uid="{00000000-0002-0000-0400-000000000000}">
      <formula1>0</formula1>
      <formula2>1000000</formula2>
    </dataValidation>
    <dataValidation type="textLength" allowBlank="1" showInputMessage="1" showErrorMessage="1" errorTitle="Standard Financial Statement" error="Notes are restriced to 50 characters._x000a__x000a_Please review and amend." sqref="J4:J10 J12:J29 J1" xr:uid="{00000000-0002-0000-0400-000001000000}">
      <formula1>0</formula1>
      <formula2>50</formula2>
    </dataValidation>
  </dataValidations>
  <pageMargins left="0.7" right="0.7" top="0.75" bottom="0.75" header="0.3" footer="0.3"/>
  <pageSetup paperSize="9" scale="58" orientation="portrait" r:id="rId1"/>
  <ignoredErrors>
    <ignoredError sqref="D30:D36" unlockedFormula="1"/>
    <ignoredError sqref="J11:J13 J23:J25"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2">
              <controlPr defaultSize="0" autoFill="0" autoLine="0" autoPict="0">
                <anchor moveWithCells="1">
                  <from>
                    <xdr:col>7</xdr:col>
                    <xdr:colOff>228600</xdr:colOff>
                    <xdr:row>3</xdr:row>
                    <xdr:rowOff>19050</xdr:rowOff>
                  </from>
                  <to>
                    <xdr:col>8</xdr:col>
                    <xdr:colOff>0</xdr:colOff>
                    <xdr:row>3</xdr:row>
                    <xdr:rowOff>361950</xdr:rowOff>
                  </to>
                </anchor>
              </controlPr>
            </control>
          </mc:Choice>
        </mc:AlternateContent>
        <mc:AlternateContent xmlns:mc="http://schemas.openxmlformats.org/markup-compatibility/2006">
          <mc:Choice Requires="x14">
            <control shapeId="9218" r:id="rId5" name="Check Box 3">
              <controlPr defaultSize="0" autoFill="0" autoLine="0" autoPict="0">
                <anchor moveWithCells="1">
                  <from>
                    <xdr:col>7</xdr:col>
                    <xdr:colOff>228600</xdr:colOff>
                    <xdr:row>4</xdr:row>
                    <xdr:rowOff>19050</xdr:rowOff>
                  </from>
                  <to>
                    <xdr:col>7</xdr:col>
                    <xdr:colOff>533400</xdr:colOff>
                    <xdr:row>5</xdr:row>
                    <xdr:rowOff>0</xdr:rowOff>
                  </to>
                </anchor>
              </controlPr>
            </control>
          </mc:Choice>
        </mc:AlternateContent>
        <mc:AlternateContent xmlns:mc="http://schemas.openxmlformats.org/markup-compatibility/2006">
          <mc:Choice Requires="x14">
            <control shapeId="9219" r:id="rId6" name="Check Box 4">
              <controlPr defaultSize="0" autoFill="0" autoLine="0" autoPict="0">
                <anchor moveWithCells="1">
                  <from>
                    <xdr:col>7</xdr:col>
                    <xdr:colOff>228600</xdr:colOff>
                    <xdr:row>5</xdr:row>
                    <xdr:rowOff>19050</xdr:rowOff>
                  </from>
                  <to>
                    <xdr:col>8</xdr:col>
                    <xdr:colOff>0</xdr:colOff>
                    <xdr:row>5</xdr:row>
                    <xdr:rowOff>361950</xdr:rowOff>
                  </to>
                </anchor>
              </controlPr>
            </control>
          </mc:Choice>
        </mc:AlternateContent>
        <mc:AlternateContent xmlns:mc="http://schemas.openxmlformats.org/markup-compatibility/2006">
          <mc:Choice Requires="x14">
            <control shapeId="9220" r:id="rId7" name="Check Box 5">
              <controlPr defaultSize="0" autoFill="0" autoLine="0" autoPict="0">
                <anchor moveWithCells="1">
                  <from>
                    <xdr:col>7</xdr:col>
                    <xdr:colOff>228600</xdr:colOff>
                    <xdr:row>6</xdr:row>
                    <xdr:rowOff>19050</xdr:rowOff>
                  </from>
                  <to>
                    <xdr:col>7</xdr:col>
                    <xdr:colOff>533400</xdr:colOff>
                    <xdr:row>7</xdr:row>
                    <xdr:rowOff>0</xdr:rowOff>
                  </to>
                </anchor>
              </controlPr>
            </control>
          </mc:Choice>
        </mc:AlternateContent>
        <mc:AlternateContent xmlns:mc="http://schemas.openxmlformats.org/markup-compatibility/2006">
          <mc:Choice Requires="x14">
            <control shapeId="9221" r:id="rId8" name="Check Box 6">
              <controlPr defaultSize="0" autoFill="0" autoLine="0" autoPict="0">
                <anchor moveWithCells="1">
                  <from>
                    <xdr:col>7</xdr:col>
                    <xdr:colOff>228600</xdr:colOff>
                    <xdr:row>7</xdr:row>
                    <xdr:rowOff>19050</xdr:rowOff>
                  </from>
                  <to>
                    <xdr:col>7</xdr:col>
                    <xdr:colOff>533400</xdr:colOff>
                    <xdr:row>8</xdr:row>
                    <xdr:rowOff>0</xdr:rowOff>
                  </to>
                </anchor>
              </controlPr>
            </control>
          </mc:Choice>
        </mc:AlternateContent>
        <mc:AlternateContent xmlns:mc="http://schemas.openxmlformats.org/markup-compatibility/2006">
          <mc:Choice Requires="x14">
            <control shapeId="9222" r:id="rId9" name="Check Box 7">
              <controlPr defaultSize="0" autoFill="0" autoLine="0" autoPict="0">
                <anchor moveWithCells="1">
                  <from>
                    <xdr:col>7</xdr:col>
                    <xdr:colOff>228600</xdr:colOff>
                    <xdr:row>8</xdr:row>
                    <xdr:rowOff>19050</xdr:rowOff>
                  </from>
                  <to>
                    <xdr:col>7</xdr:col>
                    <xdr:colOff>533400</xdr:colOff>
                    <xdr:row>9</xdr:row>
                    <xdr:rowOff>0</xdr:rowOff>
                  </to>
                </anchor>
              </controlPr>
            </control>
          </mc:Choice>
        </mc:AlternateContent>
        <mc:AlternateContent xmlns:mc="http://schemas.openxmlformats.org/markup-compatibility/2006">
          <mc:Choice Requires="x14">
            <control shapeId="9223" r:id="rId10" name="Check Box 8">
              <controlPr defaultSize="0" autoFill="0" autoLine="0" autoPict="0">
                <anchor moveWithCells="1">
                  <from>
                    <xdr:col>7</xdr:col>
                    <xdr:colOff>228600</xdr:colOff>
                    <xdr:row>9</xdr:row>
                    <xdr:rowOff>19050</xdr:rowOff>
                  </from>
                  <to>
                    <xdr:col>7</xdr:col>
                    <xdr:colOff>533400</xdr:colOff>
                    <xdr:row>10</xdr:row>
                    <xdr:rowOff>0</xdr:rowOff>
                  </to>
                </anchor>
              </controlPr>
            </control>
          </mc:Choice>
        </mc:AlternateContent>
        <mc:AlternateContent xmlns:mc="http://schemas.openxmlformats.org/markup-compatibility/2006">
          <mc:Choice Requires="x14">
            <control shapeId="9224" r:id="rId11" name="Check Box 10">
              <controlPr defaultSize="0" autoFill="0" autoLine="0" autoPict="0">
                <anchor moveWithCells="1">
                  <from>
                    <xdr:col>7</xdr:col>
                    <xdr:colOff>228600</xdr:colOff>
                    <xdr:row>13</xdr:row>
                    <xdr:rowOff>19050</xdr:rowOff>
                  </from>
                  <to>
                    <xdr:col>8</xdr:col>
                    <xdr:colOff>0</xdr:colOff>
                    <xdr:row>13</xdr:row>
                    <xdr:rowOff>361950</xdr:rowOff>
                  </to>
                </anchor>
              </controlPr>
            </control>
          </mc:Choice>
        </mc:AlternateContent>
        <mc:AlternateContent xmlns:mc="http://schemas.openxmlformats.org/markup-compatibility/2006">
          <mc:Choice Requires="x14">
            <control shapeId="9225" r:id="rId12" name="Check Box 11">
              <controlPr defaultSize="0" autoFill="0" autoLine="0" autoPict="0">
                <anchor moveWithCells="1">
                  <from>
                    <xdr:col>7</xdr:col>
                    <xdr:colOff>228600</xdr:colOff>
                    <xdr:row>14</xdr:row>
                    <xdr:rowOff>19050</xdr:rowOff>
                  </from>
                  <to>
                    <xdr:col>7</xdr:col>
                    <xdr:colOff>533400</xdr:colOff>
                    <xdr:row>14</xdr:row>
                    <xdr:rowOff>228600</xdr:rowOff>
                  </to>
                </anchor>
              </controlPr>
            </control>
          </mc:Choice>
        </mc:AlternateContent>
        <mc:AlternateContent xmlns:mc="http://schemas.openxmlformats.org/markup-compatibility/2006">
          <mc:Choice Requires="x14">
            <control shapeId="9226" r:id="rId13" name="Check Box 12">
              <controlPr defaultSize="0" autoFill="0" autoLine="0" autoPict="0">
                <anchor moveWithCells="1">
                  <from>
                    <xdr:col>7</xdr:col>
                    <xdr:colOff>228600</xdr:colOff>
                    <xdr:row>15</xdr:row>
                    <xdr:rowOff>19050</xdr:rowOff>
                  </from>
                  <to>
                    <xdr:col>7</xdr:col>
                    <xdr:colOff>533400</xdr:colOff>
                    <xdr:row>15</xdr:row>
                    <xdr:rowOff>228600</xdr:rowOff>
                  </to>
                </anchor>
              </controlPr>
            </control>
          </mc:Choice>
        </mc:AlternateContent>
        <mc:AlternateContent xmlns:mc="http://schemas.openxmlformats.org/markup-compatibility/2006">
          <mc:Choice Requires="x14">
            <control shapeId="9227" r:id="rId14" name="Check Box 13">
              <controlPr defaultSize="0" autoFill="0" autoLine="0" autoPict="0">
                <anchor moveWithCells="1">
                  <from>
                    <xdr:col>7</xdr:col>
                    <xdr:colOff>228600</xdr:colOff>
                    <xdr:row>16</xdr:row>
                    <xdr:rowOff>19050</xdr:rowOff>
                  </from>
                  <to>
                    <xdr:col>7</xdr:col>
                    <xdr:colOff>533400</xdr:colOff>
                    <xdr:row>16</xdr:row>
                    <xdr:rowOff>228600</xdr:rowOff>
                  </to>
                </anchor>
              </controlPr>
            </control>
          </mc:Choice>
        </mc:AlternateContent>
        <mc:AlternateContent xmlns:mc="http://schemas.openxmlformats.org/markup-compatibility/2006">
          <mc:Choice Requires="x14">
            <control shapeId="9228" r:id="rId15" name="Check Box 14">
              <controlPr defaultSize="0" autoFill="0" autoLine="0" autoPict="0">
                <anchor moveWithCells="1">
                  <from>
                    <xdr:col>7</xdr:col>
                    <xdr:colOff>228600</xdr:colOff>
                    <xdr:row>17</xdr:row>
                    <xdr:rowOff>19050</xdr:rowOff>
                  </from>
                  <to>
                    <xdr:col>7</xdr:col>
                    <xdr:colOff>533400</xdr:colOff>
                    <xdr:row>17</xdr:row>
                    <xdr:rowOff>228600</xdr:rowOff>
                  </to>
                </anchor>
              </controlPr>
            </control>
          </mc:Choice>
        </mc:AlternateContent>
        <mc:AlternateContent xmlns:mc="http://schemas.openxmlformats.org/markup-compatibility/2006">
          <mc:Choice Requires="x14">
            <control shapeId="9229" r:id="rId16" name="Check Box 15">
              <controlPr defaultSize="0" autoFill="0" autoLine="0" autoPict="0">
                <anchor moveWithCells="1">
                  <from>
                    <xdr:col>7</xdr:col>
                    <xdr:colOff>228600</xdr:colOff>
                    <xdr:row>18</xdr:row>
                    <xdr:rowOff>19050</xdr:rowOff>
                  </from>
                  <to>
                    <xdr:col>7</xdr:col>
                    <xdr:colOff>533400</xdr:colOff>
                    <xdr:row>18</xdr:row>
                    <xdr:rowOff>228600</xdr:rowOff>
                  </to>
                </anchor>
              </controlPr>
            </control>
          </mc:Choice>
        </mc:AlternateContent>
        <mc:AlternateContent xmlns:mc="http://schemas.openxmlformats.org/markup-compatibility/2006">
          <mc:Choice Requires="x14">
            <control shapeId="9230" r:id="rId17" name="Check Box 16">
              <controlPr defaultSize="0" autoFill="0" autoLine="0" autoPict="0">
                <anchor moveWithCells="1">
                  <from>
                    <xdr:col>7</xdr:col>
                    <xdr:colOff>228600</xdr:colOff>
                    <xdr:row>19</xdr:row>
                    <xdr:rowOff>19050</xdr:rowOff>
                  </from>
                  <to>
                    <xdr:col>7</xdr:col>
                    <xdr:colOff>533400</xdr:colOff>
                    <xdr:row>19</xdr:row>
                    <xdr:rowOff>228600</xdr:rowOff>
                  </to>
                </anchor>
              </controlPr>
            </control>
          </mc:Choice>
        </mc:AlternateContent>
        <mc:AlternateContent xmlns:mc="http://schemas.openxmlformats.org/markup-compatibility/2006">
          <mc:Choice Requires="x14">
            <control shapeId="9231" r:id="rId18" name="Check Box 18">
              <controlPr defaultSize="0" autoFill="0" autoLine="0" autoPict="0">
                <anchor moveWithCells="1">
                  <from>
                    <xdr:col>7</xdr:col>
                    <xdr:colOff>228600</xdr:colOff>
                    <xdr:row>20</xdr:row>
                    <xdr:rowOff>19050</xdr:rowOff>
                  </from>
                  <to>
                    <xdr:col>7</xdr:col>
                    <xdr:colOff>533400</xdr:colOff>
                    <xdr:row>20</xdr:row>
                    <xdr:rowOff>228600</xdr:rowOff>
                  </to>
                </anchor>
              </controlPr>
            </control>
          </mc:Choice>
        </mc:AlternateContent>
        <mc:AlternateContent xmlns:mc="http://schemas.openxmlformats.org/markup-compatibility/2006">
          <mc:Choice Requires="x14">
            <control shapeId="9232" r:id="rId19" name="Check Box 19">
              <controlPr defaultSize="0" autoFill="0" autoLine="0" autoPict="0">
                <anchor moveWithCells="1">
                  <from>
                    <xdr:col>7</xdr:col>
                    <xdr:colOff>228600</xdr:colOff>
                    <xdr:row>21</xdr:row>
                    <xdr:rowOff>19050</xdr:rowOff>
                  </from>
                  <to>
                    <xdr:col>7</xdr:col>
                    <xdr:colOff>533400</xdr:colOff>
                    <xdr:row>21</xdr:row>
                    <xdr:rowOff>228600</xdr:rowOff>
                  </to>
                </anchor>
              </controlPr>
            </control>
          </mc:Choice>
        </mc:AlternateContent>
        <mc:AlternateContent xmlns:mc="http://schemas.openxmlformats.org/markup-compatibility/2006">
          <mc:Choice Requires="x14">
            <control shapeId="9233" r:id="rId20" name="Check Box 20">
              <controlPr defaultSize="0" autoFill="0" autoLine="0" autoPict="0">
                <anchor moveWithCells="1">
                  <from>
                    <xdr:col>7</xdr:col>
                    <xdr:colOff>228600</xdr:colOff>
                    <xdr:row>25</xdr:row>
                    <xdr:rowOff>19050</xdr:rowOff>
                  </from>
                  <to>
                    <xdr:col>7</xdr:col>
                    <xdr:colOff>533400</xdr:colOff>
                    <xdr:row>25</xdr:row>
                    <xdr:rowOff>228600</xdr:rowOff>
                  </to>
                </anchor>
              </controlPr>
            </control>
          </mc:Choice>
        </mc:AlternateContent>
        <mc:AlternateContent xmlns:mc="http://schemas.openxmlformats.org/markup-compatibility/2006">
          <mc:Choice Requires="x14">
            <control shapeId="9234" r:id="rId21" name="Check Box 21">
              <controlPr defaultSize="0" autoFill="0" autoLine="0" autoPict="0">
                <anchor moveWithCells="1">
                  <from>
                    <xdr:col>7</xdr:col>
                    <xdr:colOff>228600</xdr:colOff>
                    <xdr:row>26</xdr:row>
                    <xdr:rowOff>19050</xdr:rowOff>
                  </from>
                  <to>
                    <xdr:col>7</xdr:col>
                    <xdr:colOff>533400</xdr:colOff>
                    <xdr:row>26</xdr:row>
                    <xdr:rowOff>228600</xdr:rowOff>
                  </to>
                </anchor>
              </controlPr>
            </control>
          </mc:Choice>
        </mc:AlternateContent>
        <mc:AlternateContent xmlns:mc="http://schemas.openxmlformats.org/markup-compatibility/2006">
          <mc:Choice Requires="x14">
            <control shapeId="9235" r:id="rId22" name="Check Box 22">
              <controlPr defaultSize="0" autoFill="0" autoLine="0" autoPict="0">
                <anchor moveWithCells="1">
                  <from>
                    <xdr:col>7</xdr:col>
                    <xdr:colOff>228600</xdr:colOff>
                    <xdr:row>27</xdr:row>
                    <xdr:rowOff>19050</xdr:rowOff>
                  </from>
                  <to>
                    <xdr:col>7</xdr:col>
                    <xdr:colOff>533400</xdr:colOff>
                    <xdr:row>27</xdr:row>
                    <xdr:rowOff>228600</xdr:rowOff>
                  </to>
                </anchor>
              </controlPr>
            </control>
          </mc:Choice>
        </mc:AlternateContent>
        <mc:AlternateContent xmlns:mc="http://schemas.openxmlformats.org/markup-compatibility/2006">
          <mc:Choice Requires="x14">
            <control shapeId="9236" r:id="rId23" name="Check Box 23">
              <controlPr defaultSize="0" autoFill="0" autoLine="0" autoPict="0">
                <anchor moveWithCells="1">
                  <from>
                    <xdr:col>7</xdr:col>
                    <xdr:colOff>228600</xdr:colOff>
                    <xdr:row>28</xdr:row>
                    <xdr:rowOff>19050</xdr:rowOff>
                  </from>
                  <to>
                    <xdr:col>7</xdr:col>
                    <xdr:colOff>533400</xdr:colOff>
                    <xdr:row>28</xdr:row>
                    <xdr:rowOff>228600</xdr:rowOff>
                  </to>
                </anchor>
              </controlPr>
            </control>
          </mc:Choice>
        </mc:AlternateContent>
        <mc:AlternateContent xmlns:mc="http://schemas.openxmlformats.org/markup-compatibility/2006">
          <mc:Choice Requires="x14">
            <control shapeId="9237" r:id="rId24" name="Check Box 27">
              <controlPr defaultSize="0" autoFill="0" autoLine="0" autoPict="0">
                <anchor moveWithCells="1">
                  <from>
                    <xdr:col>9</xdr:col>
                    <xdr:colOff>95250</xdr:colOff>
                    <xdr:row>0</xdr:row>
                    <xdr:rowOff>28575</xdr:rowOff>
                  </from>
                  <to>
                    <xdr:col>9</xdr:col>
                    <xdr:colOff>647700</xdr:colOff>
                    <xdr:row>1</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22" operator="greaterThan" id="{D8D2A3BE-7008-458A-BD70-CAFD81895AA4}">
            <xm:f>'Spending Guidelines'!$P$12</xm:f>
            <x14:dxf>
              <font>
                <b/>
                <i val="0"/>
                <color auto="1"/>
              </font>
              <fill>
                <patternFill>
                  <bgColor rgb="FFFF9999"/>
                </patternFill>
              </fill>
            </x14:dxf>
          </x14:cfRule>
          <xm:sqref>D11</xm:sqref>
        </x14:conditionalFormatting>
        <x14:conditionalFormatting xmlns:xm="http://schemas.microsoft.com/office/excel/2006/main">
          <x14:cfRule type="cellIs" priority="15" operator="greaterThan" id="{8A289945-FB88-4966-90EB-B680B1A67EC4}">
            <xm:f>'Spending Guidelines'!$P$13</xm:f>
            <x14:dxf>
              <font>
                <b/>
                <i val="0"/>
                <color auto="1"/>
              </font>
              <fill>
                <patternFill>
                  <bgColor rgb="FFFF9999"/>
                </patternFill>
              </fill>
            </x14:dxf>
          </x14:cfRule>
          <xm:sqref>D23</xm:sqref>
        </x14:conditionalFormatting>
        <x14:conditionalFormatting xmlns:xm="http://schemas.microsoft.com/office/excel/2006/main">
          <x14:cfRule type="cellIs" priority="3" operator="greaterThan" id="{034DCDDB-7A69-4738-8B93-C0A4A878F71C}">
            <xm:f>Income!$D$40</xm:f>
            <x14:dxf>
              <font>
                <b/>
                <i val="0"/>
              </font>
              <fill>
                <patternFill>
                  <bgColor rgb="FFFF9999"/>
                </patternFill>
              </fill>
            </x14:dxf>
          </x14:cfRule>
          <xm:sqref>D34</xm:sqref>
        </x14:conditionalFormatting>
        <x14:conditionalFormatting xmlns:xm="http://schemas.microsoft.com/office/excel/2006/main">
          <x14:cfRule type="cellIs" priority="26" operator="greaterThan" id="{081CF1D0-51A9-4728-A2B5-D1DCE8F56983}">
            <xm:f>'Spending Guidelines'!$P$14</xm:f>
            <x14:dxf>
              <font>
                <b/>
                <i val="0"/>
                <color auto="1"/>
              </font>
              <fill>
                <patternFill>
                  <bgColor rgb="FFFF9999"/>
                </patternFill>
              </fill>
            </x14:dxf>
          </x14:cfRule>
          <xm:sqref>D30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2000000}">
          <x14:formula1>
            <xm:f>Lookup!$C$2:$C$6</xm:f>
          </x14:formula1>
          <xm:sqref>F4:F10 F14:F22 F26:F29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3" tint="0.39997558519241921"/>
  </sheetPr>
  <dimension ref="A1:L15"/>
  <sheetViews>
    <sheetView showGridLines="0" showRowColHeaders="0" zoomScaleNormal="100" workbookViewId="0">
      <selection activeCell="D5" sqref="D5"/>
    </sheetView>
  </sheetViews>
  <sheetFormatPr defaultColWidth="0" defaultRowHeight="15" zeroHeight="1" x14ac:dyDescent="0.25"/>
  <cols>
    <col min="1" max="1" width="1.7109375" style="284" customWidth="1"/>
    <col min="2" max="2" width="77.28515625" style="130" customWidth="1"/>
    <col min="3" max="3" width="1.7109375" style="130" customWidth="1"/>
    <col min="4" max="4" width="12.7109375" customWidth="1"/>
    <col min="5" max="5" width="8.7109375" style="130" customWidth="1"/>
    <col min="6" max="11" width="9.28515625" style="130" customWidth="1"/>
    <col min="12" max="12" width="2.42578125" style="130" customWidth="1"/>
    <col min="13" max="16384" width="9.28515625" style="130" hidden="1"/>
  </cols>
  <sheetData>
    <row r="1" spans="2:11" ht="18" x14ac:dyDescent="0.25">
      <c r="B1" s="235" t="s">
        <v>140</v>
      </c>
      <c r="D1" s="130"/>
    </row>
    <row r="2" spans="2:11" x14ac:dyDescent="0.25">
      <c r="D2" s="130"/>
    </row>
    <row r="3" spans="2:11" x14ac:dyDescent="0.25">
      <c r="B3" s="237"/>
      <c r="C3" s="236"/>
      <c r="D3" s="271" t="s">
        <v>46</v>
      </c>
    </row>
    <row r="4" spans="2:11" ht="63" customHeight="1" x14ac:dyDescent="0.25">
      <c r="B4" s="170" t="s">
        <v>380</v>
      </c>
      <c r="C4" s="236"/>
      <c r="D4" s="176">
        <v>25</v>
      </c>
      <c r="E4" s="483" t="str">
        <f>IF(D4&gt;25,"!!!","")</f>
        <v/>
      </c>
      <c r="F4" s="484"/>
      <c r="G4" s="485"/>
      <c r="H4" s="486"/>
      <c r="I4" s="485"/>
      <c r="J4" s="485"/>
      <c r="K4" s="485"/>
    </row>
    <row r="5" spans="2:11" ht="83.25" customHeight="1" x14ac:dyDescent="0.25">
      <c r="B5" s="171" t="s">
        <v>141</v>
      </c>
      <c r="C5" s="283"/>
      <c r="D5" s="487" t="b">
        <v>0</v>
      </c>
      <c r="E5" s="488"/>
      <c r="F5" s="489"/>
      <c r="G5" s="485"/>
      <c r="H5" s="485"/>
      <c r="I5" s="485"/>
      <c r="J5" s="485"/>
      <c r="K5" s="485"/>
    </row>
    <row r="6" spans="2:11" ht="42" customHeight="1" x14ac:dyDescent="0.25">
      <c r="B6" s="172" t="s">
        <v>244</v>
      </c>
      <c r="C6" s="283"/>
      <c r="D6" s="490" t="b">
        <v>0</v>
      </c>
      <c r="E6" s="488"/>
      <c r="F6" s="485"/>
      <c r="G6" s="485"/>
      <c r="H6" s="485"/>
      <c r="I6" s="485"/>
      <c r="J6" s="485"/>
      <c r="K6" s="485"/>
    </row>
    <row r="7" spans="2:11" ht="9" customHeight="1" x14ac:dyDescent="0.25">
      <c r="B7" s="173"/>
      <c r="C7" s="236"/>
      <c r="D7" s="490"/>
      <c r="E7" s="485"/>
      <c r="F7" s="485"/>
      <c r="G7" s="485"/>
      <c r="H7" s="485"/>
      <c r="I7" s="485"/>
      <c r="J7" s="485"/>
      <c r="K7" s="485"/>
    </row>
    <row r="8" spans="2:11" ht="20.25" customHeight="1" x14ac:dyDescent="0.25">
      <c r="B8" s="174" t="s">
        <v>243</v>
      </c>
      <c r="D8" s="491">
        <f>IF(D6=TRUE,0,D4)</f>
        <v>25</v>
      </c>
      <c r="E8" s="589" t="str">
        <f>IF(D8&gt;25, "Savings value is over £25.00, please check with advisor","")</f>
        <v/>
      </c>
      <c r="F8" s="590"/>
      <c r="G8" s="590"/>
      <c r="H8" s="590"/>
      <c r="I8" s="590"/>
      <c r="J8" s="590"/>
      <c r="K8" s="590"/>
    </row>
    <row r="9" spans="2:11" ht="8.25" customHeight="1" x14ac:dyDescent="0.25">
      <c r="B9" s="175"/>
      <c r="D9" s="492"/>
      <c r="E9" s="485"/>
      <c r="F9" s="485"/>
      <c r="G9" s="485"/>
      <c r="H9" s="485"/>
      <c r="I9" s="485"/>
      <c r="J9" s="485"/>
      <c r="K9" s="485"/>
    </row>
    <row r="10" spans="2:11" ht="8.25" customHeight="1" x14ac:dyDescent="0.25">
      <c r="D10" s="485"/>
      <c r="E10" s="485"/>
      <c r="F10" s="485"/>
      <c r="G10" s="485"/>
      <c r="H10" s="485"/>
      <c r="I10" s="485"/>
      <c r="J10" s="485"/>
      <c r="K10" s="485"/>
    </row>
    <row r="11" spans="2:11" ht="21" customHeight="1" x14ac:dyDescent="0.25">
      <c r="B11" s="240" t="s">
        <v>192</v>
      </c>
      <c r="D11" s="493">
        <f>Conversions!E384</f>
        <v>-25</v>
      </c>
      <c r="E11" s="485"/>
      <c r="F11" s="485"/>
      <c r="G11" s="485"/>
      <c r="H11" s="485"/>
      <c r="I11" s="485"/>
      <c r="J11" s="485"/>
      <c r="K11" s="485"/>
    </row>
    <row r="12" spans="2:11" ht="7.5" customHeight="1" x14ac:dyDescent="0.25">
      <c r="B12" s="132"/>
      <c r="D12" s="118"/>
    </row>
    <row r="13" spans="2:11" x14ac:dyDescent="0.25"/>
    <row r="14" spans="2:11" x14ac:dyDescent="0.25"/>
    <row r="15" spans="2:11" ht="18.75" customHeight="1" x14ac:dyDescent="0.25"/>
  </sheetData>
  <sheetProtection algorithmName="SHA-512" hashValue="IitmUnVat3h36S31YfsEZs+3fScDN6Xzo1Vod0B1EIbglw8H8U9k91J4W0KXuN7Qsvkr8QjiH7CrASoj5W3rtA==" saltValue="eyzEjAunDjPs4eUw272orw==" spinCount="100000" sheet="1" selectLockedCells="1"/>
  <mergeCells count="1">
    <mergeCell ref="E8:K8"/>
  </mergeCells>
  <conditionalFormatting sqref="D8">
    <cfRule type="cellIs" dxfId="34" priority="1" operator="greaterThan">
      <formula>20</formula>
    </cfRule>
  </conditionalFormatting>
  <dataValidations count="1">
    <dataValidation type="decimal" allowBlank="1" showInputMessage="1" showErrorMessage="1" errorTitle="Standard Financial Statement" error="WARNING_x000a_Invalid data type entered - Please re-enter a numeric value." sqref="D4" xr:uid="{00000000-0002-0000-0500-000000000000}">
      <formula1>0</formula1>
      <formula2>1000000</formula2>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3</xdr:col>
                    <xdr:colOff>257175</xdr:colOff>
                    <xdr:row>4</xdr:row>
                    <xdr:rowOff>447675</xdr:rowOff>
                  </from>
                  <to>
                    <xdr:col>3</xdr:col>
                    <xdr:colOff>666750</xdr:colOff>
                    <xdr:row>4</xdr:row>
                    <xdr:rowOff>685800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xdr:col>
                    <xdr:colOff>257175</xdr:colOff>
                    <xdr:row>5</xdr:row>
                    <xdr:rowOff>152400</xdr:rowOff>
                  </from>
                  <to>
                    <xdr:col>3</xdr:col>
                    <xdr:colOff>561975</xdr:colOff>
                    <xdr:row>5</xdr:row>
                    <xdr:rowOff>371475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tabColor theme="3" tint="0.39997558519241921"/>
  </sheetPr>
  <dimension ref="A1:M12"/>
  <sheetViews>
    <sheetView showGridLines="0" showRowColHeaders="0" zoomScaleNormal="100" workbookViewId="0">
      <selection activeCell="C8" sqref="C8"/>
    </sheetView>
  </sheetViews>
  <sheetFormatPr defaultColWidth="0" defaultRowHeight="15" zeroHeight="1" x14ac:dyDescent="0.25"/>
  <cols>
    <col min="1" max="1" width="9.28515625" customWidth="1"/>
    <col min="2" max="2" width="4.5703125" customWidth="1"/>
    <col min="3" max="3" width="28.7109375" customWidth="1"/>
    <col min="4" max="4" width="2.28515625" customWidth="1"/>
    <col min="5" max="5" width="12.7109375" customWidth="1"/>
    <col min="6" max="6" width="2.28515625" customWidth="1"/>
    <col min="7" max="7" width="8.5703125" customWidth="1"/>
    <col min="8" max="8" width="2.28515625" customWidth="1"/>
    <col min="9" max="9" width="9.28515625" customWidth="1"/>
    <col min="10" max="10" width="2.28515625" customWidth="1"/>
    <col min="11" max="11" width="54.5703125" customWidth="1"/>
    <col min="12" max="12" width="5.28515625" customWidth="1"/>
    <col min="13" max="13" width="1.7109375" customWidth="1"/>
    <col min="14" max="16384" width="9.28515625" hidden="1"/>
  </cols>
  <sheetData>
    <row r="1" spans="2:11" x14ac:dyDescent="0.25"/>
    <row r="2" spans="2:11" ht="18" x14ac:dyDescent="0.25">
      <c r="B2" s="235" t="s">
        <v>315</v>
      </c>
    </row>
    <row r="3" spans="2:11" x14ac:dyDescent="0.25"/>
    <row r="4" spans="2:11" x14ac:dyDescent="0.25">
      <c r="C4" s="426" t="s">
        <v>316</v>
      </c>
    </row>
    <row r="5" spans="2:11" s="221" customFormat="1" x14ac:dyDescent="0.25">
      <c r="C5" s="426" t="s">
        <v>317</v>
      </c>
    </row>
    <row r="6" spans="2:11" x14ac:dyDescent="0.25"/>
    <row r="7" spans="2:11" ht="33.75" x14ac:dyDescent="0.25">
      <c r="C7" s="4" t="s">
        <v>318</v>
      </c>
      <c r="D7" s="222"/>
      <c r="E7" s="222" t="s">
        <v>46</v>
      </c>
      <c r="F7" s="222"/>
      <c r="G7" s="6" t="s">
        <v>61</v>
      </c>
      <c r="H7" s="6"/>
      <c r="I7" s="102" t="s">
        <v>319</v>
      </c>
      <c r="J7" s="6"/>
      <c r="K7" s="128" t="s">
        <v>11</v>
      </c>
    </row>
    <row r="8" spans="2:11" ht="20.25" customHeight="1" x14ac:dyDescent="0.25">
      <c r="C8" s="451"/>
      <c r="D8" s="222"/>
      <c r="E8" s="460"/>
      <c r="F8" s="222"/>
      <c r="G8" s="242" t="s">
        <v>63</v>
      </c>
      <c r="H8" s="6"/>
      <c r="I8" s="243" t="b">
        <v>0</v>
      </c>
      <c r="J8" s="6"/>
      <c r="K8" s="425"/>
    </row>
    <row r="9" spans="2:11" x14ac:dyDescent="0.25"/>
    <row r="10" spans="2:11" x14ac:dyDescent="0.25"/>
    <row r="11" spans="2:11" x14ac:dyDescent="0.25"/>
    <row r="12" spans="2:11" x14ac:dyDescent="0.25"/>
  </sheetData>
  <sheetProtection algorithmName="SHA-512" hashValue="wXjF89bqIEIJ4LwE8osjdsI3J84NCbJGuJOZUhMwsO7FjTGO0SR4tCGVIlXdcFMWyFDd/IEzYzGsVZvYeN5UrQ==" saltValue="Rj+O8ip07iQDcC1IOKMzhQ==" spinCount="100000" sheet="1" objects="1" scenarios="1" selectLockedCells="1"/>
  <dataValidations count="2">
    <dataValidation type="decimal" allowBlank="1" showInputMessage="1" showErrorMessage="1" errorTitle="Standard Financial Statement" error="WARNING_x000a_Invalid data type entered - Please re-enter a numeric value." sqref="E8" xr:uid="{00000000-0002-0000-0600-000000000000}">
      <formula1>0</formula1>
      <formula2>1000000</formula2>
    </dataValidation>
    <dataValidation type="textLength" allowBlank="1" showInputMessage="1" showErrorMessage="1" errorTitle="Standard Financial Statement" error="Notes are restriced to 50 characters._x000a__x000a_Please review and amend." sqref="K8" xr:uid="{00000000-0002-0000-0600-000001000000}">
      <formula1>0</formula1>
      <formula2>50</formula2>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70" r:id="rId4" name="Check Box 2">
              <controlPr defaultSize="0" autoFill="0" autoLine="0" autoPict="0">
                <anchor moveWithCells="1">
                  <from>
                    <xdr:col>8</xdr:col>
                    <xdr:colOff>228600</xdr:colOff>
                    <xdr:row>7</xdr:row>
                    <xdr:rowOff>19050</xdr:rowOff>
                  </from>
                  <to>
                    <xdr:col>8</xdr:col>
                    <xdr:colOff>533400</xdr:colOff>
                    <xdr:row>7</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2000000}">
          <x14:formula1>
            <xm:f>Lookup!$C$2:$C$6</xm:f>
          </x14:formula1>
          <xm:sqref>G8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3"/>
  </sheetPr>
  <dimension ref="A1:G387"/>
  <sheetViews>
    <sheetView zoomScaleNormal="100" zoomScaleSheetLayoutView="100" workbookViewId="0">
      <selection activeCell="B2" sqref="B2"/>
    </sheetView>
  </sheetViews>
  <sheetFormatPr defaultColWidth="0" defaultRowHeight="15" zeroHeight="1" x14ac:dyDescent="0.25"/>
  <cols>
    <col min="1" max="1" width="1.7109375" style="406" customWidth="1"/>
    <col min="2" max="2" width="4.28515625" style="284" customWidth="1"/>
    <col min="3" max="3" width="36.7109375" style="402" customWidth="1"/>
    <col min="4" max="4" width="90.28515625" style="326" bestFit="1" customWidth="1"/>
    <col min="5" max="5" width="1.7109375" style="326" customWidth="1"/>
    <col min="6" max="6" width="90.28515625" style="326" hidden="1" customWidth="1"/>
    <col min="7" max="7" width="22.28515625" style="326" hidden="1" customWidth="1"/>
    <col min="8" max="16384" width="9.28515625" style="326" hidden="1"/>
  </cols>
  <sheetData>
    <row r="1" spans="1:6" ht="34.5" customHeight="1" x14ac:dyDescent="0.25"/>
    <row r="2" spans="1:6" ht="49.5" customHeight="1" x14ac:dyDescent="0.25">
      <c r="A2" s="407"/>
      <c r="B2" s="403" t="str">
        <f>IF(Conversions!P10=TRUE,"In","Out")</f>
        <v>Out</v>
      </c>
      <c r="C2" s="404" t="str">
        <f>Conversions!Q10</f>
        <v/>
      </c>
      <c r="D2" s="325" t="s">
        <v>297</v>
      </c>
    </row>
    <row r="3" spans="1:6" s="327" customFormat="1" x14ac:dyDescent="0.25">
      <c r="A3" s="407"/>
      <c r="B3" s="403" t="str">
        <f>IF(Conversions!P11=TRUE,"In","Out")</f>
        <v>Out</v>
      </c>
      <c r="C3" s="404" t="str">
        <f>Conversions!Q11</f>
        <v/>
      </c>
      <c r="D3" s="289" t="str">
        <f t="array" ref="D3">IFERROR(INDEX(C$2:C$295,SMALL(IF(B$2:B$295="In",ROW(C$2:C$295)-ROW(C$2)+1),ROW(C1))),"")</f>
        <v/>
      </c>
      <c r="E3" s="328" t="s">
        <v>160</v>
      </c>
      <c r="F3" s="329" t="s">
        <v>160</v>
      </c>
    </row>
    <row r="4" spans="1:6" s="327" customFormat="1" x14ac:dyDescent="0.25">
      <c r="A4" s="407"/>
      <c r="B4" s="403" t="str">
        <f>IF(Conversions!P12=TRUE,"In","Out")</f>
        <v>Out</v>
      </c>
      <c r="C4" s="404" t="str">
        <f>Conversions!Q12</f>
        <v/>
      </c>
      <c r="D4" s="289" t="str">
        <f t="array" ref="D4">IFERROR(INDEX(C$2:C$295,SMALL(IF(B$2:B$295="In",ROW(C$2:C$295)-ROW(C$2)+1),ROW(C2))),"")</f>
        <v/>
      </c>
      <c r="E4" s="328" t="s">
        <v>245</v>
      </c>
      <c r="F4" s="330" t="s">
        <v>245</v>
      </c>
    </row>
    <row r="5" spans="1:6" s="327" customFormat="1" x14ac:dyDescent="0.25">
      <c r="A5" s="407"/>
      <c r="B5" s="403" t="str">
        <f>IF(Conversions!P17=TRUE,"In","Out")</f>
        <v>Out</v>
      </c>
      <c r="C5" s="404" t="str">
        <f>Conversions!Q17</f>
        <v/>
      </c>
      <c r="D5" s="289" t="str">
        <f t="array" ref="D5">IFERROR(INDEX(C$2:C$295,SMALL(IF(B$2:B$295="In",ROW(C$2:C$295)-ROW(C$2)+1),ROW(C3))),"")</f>
        <v/>
      </c>
    </row>
    <row r="6" spans="1:6" s="327" customFormat="1" x14ac:dyDescent="0.25">
      <c r="A6" s="407"/>
      <c r="B6" s="403" t="str">
        <f>IF(Conversions!P18=TRUE,"In","Out")</f>
        <v>Out</v>
      </c>
      <c r="C6" s="404" t="str">
        <f>Conversions!Q18</f>
        <v/>
      </c>
      <c r="D6" s="289" t="str">
        <f t="array" ref="D6">IFERROR(INDEX(C$2:C$295,SMALL(IF(B$2:B$295="In",ROW(C$2:C$295)-ROW(C$2)+1),ROW(C4))),"")</f>
        <v/>
      </c>
    </row>
    <row r="7" spans="1:6" s="327" customFormat="1" x14ac:dyDescent="0.25">
      <c r="A7" s="407"/>
      <c r="B7" s="403" t="str">
        <f>IF(Conversions!P19=TRUE,"In","Out")</f>
        <v>Out</v>
      </c>
      <c r="C7" s="404" t="str">
        <f>Conversions!Q19</f>
        <v/>
      </c>
      <c r="D7" s="289" t="str">
        <f t="array" ref="D7">IFERROR(INDEX(C$2:C$295,SMALL(IF(B$2:B$295="In",ROW(C$2:C$295)-ROW(C$2)+1),ROW(C5))),"")</f>
        <v/>
      </c>
    </row>
    <row r="8" spans="1:6" s="327" customFormat="1" x14ac:dyDescent="0.25">
      <c r="A8" s="407"/>
      <c r="B8" s="403" t="str">
        <f>IF(Conversions!P20=TRUE,"In","Out")</f>
        <v>Out</v>
      </c>
      <c r="C8" s="404" t="str">
        <f>Conversions!Q20</f>
        <v/>
      </c>
      <c r="D8" s="289" t="str">
        <f t="array" ref="D8">IFERROR(INDEX(C$2:C$295,SMALL(IF(B$2:B$295="In",ROW(C$2:C$295)-ROW(C$2)+1),ROW(C6))),"")</f>
        <v/>
      </c>
    </row>
    <row r="9" spans="1:6" s="327" customFormat="1" x14ac:dyDescent="0.25">
      <c r="A9" s="407"/>
      <c r="B9" s="403" t="str">
        <f>IF(Conversions!P21=TRUE,"In","Out")</f>
        <v>Out</v>
      </c>
      <c r="C9" s="404" t="str">
        <f>Conversions!Q21</f>
        <v/>
      </c>
      <c r="D9" s="289" t="str">
        <f t="array" ref="D9">IFERROR(INDEX(C$2:C$295,SMALL(IF(B$2:B$295="In",ROW(C$2:C$295)-ROW(C$2)+1),ROW(C7))),"")</f>
        <v/>
      </c>
    </row>
    <row r="10" spans="1:6" s="327" customFormat="1" x14ac:dyDescent="0.25">
      <c r="A10" s="407"/>
      <c r="B10" s="403" t="str">
        <f>IF(Conversions!P22=TRUE,"In","Out")</f>
        <v>Out</v>
      </c>
      <c r="C10" s="404" t="str">
        <f>Conversions!Q22</f>
        <v/>
      </c>
      <c r="D10" s="289" t="str">
        <f t="array" ref="D10">IFERROR(INDEX(C$2:C$295,SMALL(IF(B$2:B$295="In",ROW(C$2:C$295)-ROW(C$2)+1),ROW(C8))),"")</f>
        <v/>
      </c>
    </row>
    <row r="11" spans="1:6" s="327" customFormat="1" x14ac:dyDescent="0.25">
      <c r="A11" s="407"/>
      <c r="B11" s="403" t="str">
        <f>IF(Conversions!P23=TRUE,"In","Out")</f>
        <v>Out</v>
      </c>
      <c r="C11" s="404" t="str">
        <f>Conversions!Q23</f>
        <v/>
      </c>
      <c r="D11" s="289" t="str">
        <f t="array" ref="D11">IFERROR(INDEX(C$2:C$295,SMALL(IF(B$2:B$295="In",ROW(C$2:C$295)-ROW(C$2)+1),ROW(C9))),"")</f>
        <v/>
      </c>
    </row>
    <row r="12" spans="1:6" s="327" customFormat="1" x14ac:dyDescent="0.25">
      <c r="A12" s="407"/>
      <c r="B12" s="403" t="str">
        <f>IF(Conversions!P24=TRUE,"In","Out")</f>
        <v>Out</v>
      </c>
      <c r="C12" s="404" t="str">
        <f>Conversions!Q24</f>
        <v/>
      </c>
      <c r="D12" s="289" t="str">
        <f t="array" ref="D12">IFERROR(INDEX(C$2:C$295,SMALL(IF(B$2:B$295="In",ROW(C$2:C$295)-ROW(C$2)+1),ROW(C10))),"")</f>
        <v/>
      </c>
    </row>
    <row r="13" spans="1:6" s="327" customFormat="1" x14ac:dyDescent="0.25">
      <c r="A13" s="407"/>
      <c r="B13" s="403" t="str">
        <f>IF(Conversions!P25=TRUE,"In","Out")</f>
        <v>Out</v>
      </c>
      <c r="C13" s="404" t="str">
        <f>Conversions!Q25</f>
        <v/>
      </c>
      <c r="D13" s="289" t="str">
        <f t="array" ref="D13">IFERROR(INDEX(C$2:C$295,SMALL(IF(B$2:B$295="In",ROW(C$2:C$295)-ROW(C$2)+1),ROW(C11))),"")</f>
        <v/>
      </c>
    </row>
    <row r="14" spans="1:6" s="327" customFormat="1" x14ac:dyDescent="0.25">
      <c r="A14" s="407"/>
      <c r="B14" s="403" t="str">
        <f>IF(Conversions!P26=TRUE,"In","Out")</f>
        <v>Out</v>
      </c>
      <c r="C14" s="404" t="str">
        <f>Conversions!Q26</f>
        <v/>
      </c>
      <c r="D14" s="289" t="str">
        <f t="array" ref="D14">IFERROR(INDEX(C$2:C$295,SMALL(IF(B$2:B$295="In",ROW(C$2:C$295)-ROW(C$2)+1),ROW(C12))),"")</f>
        <v/>
      </c>
    </row>
    <row r="15" spans="1:6" s="327" customFormat="1" x14ac:dyDescent="0.25">
      <c r="A15" s="407"/>
      <c r="B15" s="403" t="str">
        <f>IF(Conversions!P27=TRUE,"In","Out")</f>
        <v>Out</v>
      </c>
      <c r="C15" s="404" t="str">
        <f>Conversions!Q27</f>
        <v/>
      </c>
      <c r="D15" s="289" t="str">
        <f t="array" ref="D15">IFERROR(INDEX(C$2:C$295,SMALL(IF(B$2:B$295="In",ROW(C$2:C$295)-ROW(C$2)+1),ROW(C13))),"")</f>
        <v/>
      </c>
    </row>
    <row r="16" spans="1:6" s="327" customFormat="1" x14ac:dyDescent="0.25">
      <c r="A16" s="407"/>
      <c r="B16" s="403" t="str">
        <f>IF(Conversions!P28=TRUE,"In","Out")</f>
        <v>Out</v>
      </c>
      <c r="C16" s="404" t="str">
        <f>Conversions!Q28</f>
        <v/>
      </c>
      <c r="D16" s="289" t="str">
        <f t="array" ref="D16">IFERROR(INDEX(C$2:C$295,SMALL(IF(B$2:B$295="In",ROW(C$2:C$295)-ROW(C$2)+1),ROW(C14))),"")</f>
        <v/>
      </c>
    </row>
    <row r="17" spans="1:4" s="327" customFormat="1" x14ac:dyDescent="0.25">
      <c r="A17" s="407"/>
      <c r="B17" s="403" t="str">
        <f>IF(Conversions!P29=TRUE,"In","Out")</f>
        <v>Out</v>
      </c>
      <c r="C17" s="404" t="str">
        <f>Conversions!Q29</f>
        <v/>
      </c>
      <c r="D17" s="289" t="str">
        <f t="array" ref="D17">IFERROR(INDEX(C$2:C$295,SMALL(IF(B$2:B$295="In",ROW(C$2:C$295)-ROW(C$2)+1),ROW(C15))),"")</f>
        <v/>
      </c>
    </row>
    <row r="18" spans="1:4" s="327" customFormat="1" x14ac:dyDescent="0.25">
      <c r="A18" s="407"/>
      <c r="B18" s="403" t="str">
        <f>IF(Conversions!P33=TRUE,"In","Out")</f>
        <v>Out</v>
      </c>
      <c r="C18" s="404" t="str">
        <f>Conversions!Q33</f>
        <v/>
      </c>
      <c r="D18" s="289" t="str">
        <f t="array" ref="D18">IFERROR(INDEX(C$2:C$295,SMALL(IF(B$2:B$295="In",ROW(C$2:C$295)-ROW(C$2)+1),ROW(C16))),"")</f>
        <v/>
      </c>
    </row>
    <row r="19" spans="1:4" s="327" customFormat="1" x14ac:dyDescent="0.25">
      <c r="A19" s="407"/>
      <c r="B19" s="403" t="str">
        <f>IF(Conversions!P34=TRUE,"In","Out")</f>
        <v>Out</v>
      </c>
      <c r="C19" s="404" t="str">
        <f>Conversions!Q34</f>
        <v/>
      </c>
      <c r="D19" s="289" t="str">
        <f t="array" ref="D19">IFERROR(INDEX(C$2:C$295,SMALL(IF(B$2:B$295="In",ROW(C$2:C$295)-ROW(C$2)+1),ROW(C17))),"")</f>
        <v/>
      </c>
    </row>
    <row r="20" spans="1:4" s="327" customFormat="1" x14ac:dyDescent="0.25">
      <c r="A20" s="407"/>
      <c r="B20" s="403" t="str">
        <f>IF(Conversions!P35=TRUE,"In","Out")</f>
        <v>Out</v>
      </c>
      <c r="C20" s="404" t="str">
        <f>Conversions!Q35</f>
        <v/>
      </c>
      <c r="D20" s="289" t="str">
        <f t="array" ref="D20">IFERROR(INDEX(C$2:C$295,SMALL(IF(B$2:B$295="In",ROW(C$2:C$295)-ROW(C$2)+1),ROW(C18))),"")</f>
        <v/>
      </c>
    </row>
    <row r="21" spans="1:4" s="327" customFormat="1" x14ac:dyDescent="0.25">
      <c r="A21" s="407"/>
      <c r="B21" s="403" t="str">
        <f>IF(Conversions!P36=TRUE,"In","Out")</f>
        <v>Out</v>
      </c>
      <c r="C21" s="404" t="str">
        <f>Conversions!Q36</f>
        <v/>
      </c>
      <c r="D21" s="289" t="str">
        <f t="array" ref="D21">IFERROR(INDEX(C$2:C$295,SMALL(IF(B$2:B$295="In",ROW(C$2:C$295)-ROW(C$2)+1),ROW(C19))),"")</f>
        <v/>
      </c>
    </row>
    <row r="22" spans="1:4" s="327" customFormat="1" x14ac:dyDescent="0.25">
      <c r="A22" s="407"/>
      <c r="B22" s="403" t="str">
        <f>IF(Conversions!P41=TRUE,"In","Out")</f>
        <v>Out</v>
      </c>
      <c r="C22" s="404" t="str">
        <f>Conversions!Q41</f>
        <v/>
      </c>
      <c r="D22" s="289" t="str">
        <f t="array" ref="D22">IFERROR(INDEX(C$2:C$295,SMALL(IF(B$2:B$295="In",ROW(C$2:C$295)-ROW(C$2)+1),ROW(C20))),"")</f>
        <v/>
      </c>
    </row>
    <row r="23" spans="1:4" s="327" customFormat="1" x14ac:dyDescent="0.25">
      <c r="A23" s="407"/>
      <c r="B23" s="403" t="str">
        <f>IF(Conversions!P42=TRUE,"In","Out")</f>
        <v>Out</v>
      </c>
      <c r="C23" s="404" t="str">
        <f>Conversions!Q42</f>
        <v/>
      </c>
      <c r="D23" s="289" t="str">
        <f t="array" ref="D23">IFERROR(INDEX(C$2:C$295,SMALL(IF(B$2:B$295="In",ROW(C$2:C$295)-ROW(C$2)+1),ROW(C21))),"")</f>
        <v/>
      </c>
    </row>
    <row r="24" spans="1:4" s="327" customFormat="1" x14ac:dyDescent="0.25">
      <c r="A24" s="407"/>
      <c r="B24" s="403" t="str">
        <f>IF(Conversions!P43=TRUE,"In","Out")</f>
        <v>Out</v>
      </c>
      <c r="C24" s="404" t="str">
        <f>Conversions!Q43</f>
        <v/>
      </c>
      <c r="D24" s="289" t="str">
        <f t="array" ref="D24">IFERROR(INDEX(C$2:C$295,SMALL(IF(B$2:B$295="In",ROW(C$2:C$295)-ROW(C$2)+1),ROW(C22))),"")</f>
        <v/>
      </c>
    </row>
    <row r="25" spans="1:4" s="327" customFormat="1" x14ac:dyDescent="0.25">
      <c r="A25" s="407"/>
      <c r="B25" s="403" t="str">
        <f>IF(Conversions!P44=TRUE,"In","Out")</f>
        <v>Out</v>
      </c>
      <c r="C25" s="404" t="str">
        <f>Conversions!Q44</f>
        <v/>
      </c>
      <c r="D25" s="289" t="str">
        <f t="array" ref="D25">IFERROR(INDEX(C$2:C$295,SMALL(IF(B$2:B$295="In",ROW(C$2:C$295)-ROW(C$2)+1),ROW(C23))),"")</f>
        <v/>
      </c>
    </row>
    <row r="26" spans="1:4" s="327" customFormat="1" x14ac:dyDescent="0.25">
      <c r="A26" s="407"/>
      <c r="B26" s="403" t="str">
        <f>IF(Conversions!P45=TRUE,"In","Out")</f>
        <v>Out</v>
      </c>
      <c r="C26" s="404" t="str">
        <f>Conversions!Q45</f>
        <v/>
      </c>
      <c r="D26" s="289" t="str">
        <f t="array" ref="D26">IFERROR(INDEX(C$2:C$295,SMALL(IF(B$2:B$295="In",ROW(C$2:C$295)-ROW(C$2)+1),ROW(C24))),"")</f>
        <v/>
      </c>
    </row>
    <row r="27" spans="1:4" s="327" customFormat="1" x14ac:dyDescent="0.25">
      <c r="A27" s="407"/>
      <c r="B27" s="403" t="str">
        <f>IF(Conversions!P52=TRUE,"In","Out")</f>
        <v>Out</v>
      </c>
      <c r="C27" s="404" t="str">
        <f>Conversions!Q52</f>
        <v/>
      </c>
      <c r="D27" s="289" t="str">
        <f t="array" ref="D27">IFERROR(INDEX(C$2:C$295,SMALL(IF(B$2:B$295="In",ROW(C$2:C$295)-ROW(C$2)+1),ROW(C25))),"")</f>
        <v/>
      </c>
    </row>
    <row r="28" spans="1:4" s="327" customFormat="1" x14ac:dyDescent="0.25">
      <c r="A28" s="407"/>
      <c r="B28" s="403" t="str">
        <f>IF(Conversions!P53=TRUE,"In","Out")</f>
        <v>Out</v>
      </c>
      <c r="C28" s="404" t="str">
        <f>Conversions!Q53</f>
        <v/>
      </c>
      <c r="D28" s="289" t="str">
        <f t="array" ref="D28">IFERROR(INDEX(C$2:C$295,SMALL(IF(B$2:B$295="In",ROW(C$2:C$295)-ROW(C$2)+1),ROW(C26))),"")</f>
        <v/>
      </c>
    </row>
    <row r="29" spans="1:4" s="327" customFormat="1" x14ac:dyDescent="0.25">
      <c r="A29" s="407"/>
      <c r="B29" s="403" t="str">
        <f>IF(Conversions!P54=TRUE,"In","Out")</f>
        <v>Out</v>
      </c>
      <c r="C29" s="404" t="str">
        <f>Conversions!Q54</f>
        <v/>
      </c>
      <c r="D29" s="289" t="str">
        <f t="array" ref="D29">IFERROR(INDEX(C$2:C$295,SMALL(IF(B$2:B$295="In",ROW(C$2:C$295)-ROW(C$2)+1),ROW(C27))),"")</f>
        <v/>
      </c>
    </row>
    <row r="30" spans="1:4" s="327" customFormat="1" x14ac:dyDescent="0.25">
      <c r="A30" s="407"/>
      <c r="B30" s="403" t="str">
        <f>IF(Conversions!P55=TRUE,"In","Out")</f>
        <v>Out</v>
      </c>
      <c r="C30" s="404" t="str">
        <f>Conversions!Q55</f>
        <v/>
      </c>
      <c r="D30" s="289" t="str">
        <f t="array" ref="D30">IFERROR(INDEX(C$2:C$295,SMALL(IF(B$2:B$295="In",ROW(C$2:C$295)-ROW(C$2)+1),ROW(C28))),"")</f>
        <v/>
      </c>
    </row>
    <row r="31" spans="1:4" s="327" customFormat="1" x14ac:dyDescent="0.25">
      <c r="A31" s="407"/>
      <c r="B31" s="403" t="str">
        <f>IF(Conversions!P56=TRUE,"In","Out")</f>
        <v>Out</v>
      </c>
      <c r="C31" s="404" t="str">
        <f>Conversions!Q56</f>
        <v/>
      </c>
      <c r="D31" s="289" t="str">
        <f t="array" ref="D31">IFERROR(INDEX(C$2:C$295,SMALL(IF(B$2:B$295="In",ROW(C$2:C$295)-ROW(C$2)+1),ROW(C29))),"")</f>
        <v/>
      </c>
    </row>
    <row r="32" spans="1:4" s="327" customFormat="1" x14ac:dyDescent="0.25">
      <c r="A32" s="407"/>
      <c r="B32" s="403" t="str">
        <f>IF(Conversions!P57=TRUE,"In","Out")</f>
        <v>Out</v>
      </c>
      <c r="C32" s="404" t="str">
        <f>Conversions!Q57</f>
        <v/>
      </c>
      <c r="D32" s="289" t="str">
        <f t="array" ref="D32">IFERROR(INDEX(C$2:C$295,SMALL(IF(B$2:B$295="In",ROW(C$2:C$295)-ROW(C$2)+1),ROW(C30))),"")</f>
        <v/>
      </c>
    </row>
    <row r="33" spans="1:4" s="327" customFormat="1" x14ac:dyDescent="0.25">
      <c r="A33" s="407"/>
      <c r="B33" s="403" t="str">
        <f>IF(Conversions!P58=TRUE,"In","Out")</f>
        <v>Out</v>
      </c>
      <c r="C33" s="404" t="str">
        <f>Conversions!Q58</f>
        <v/>
      </c>
      <c r="D33" s="289" t="str">
        <f t="array" ref="D33">IFERROR(INDEX(C$2:C$295,SMALL(IF(B$2:B$295="In",ROW(C$2:C$295)-ROW(C$2)+1),ROW(C31))),"")</f>
        <v/>
      </c>
    </row>
    <row r="34" spans="1:4" s="327" customFormat="1" x14ac:dyDescent="0.25">
      <c r="A34" s="407"/>
      <c r="B34" s="403" t="str">
        <f>IF(Conversions!P59=TRUE,"In","Out")</f>
        <v>Out</v>
      </c>
      <c r="C34" s="404" t="str">
        <f>Conversions!Q59</f>
        <v/>
      </c>
      <c r="D34" s="289" t="str">
        <f t="array" ref="D34">IFERROR(INDEX(C$2:C$295,SMALL(IF(B$2:B$295="In",ROW(C$2:C$295)-ROW(C$2)+1),ROW(C32))),"")</f>
        <v/>
      </c>
    </row>
    <row r="35" spans="1:4" s="327" customFormat="1" x14ac:dyDescent="0.25">
      <c r="A35" s="407"/>
      <c r="B35" s="403" t="str">
        <f>IF(Conversions!P60=TRUE,"In","Out")</f>
        <v>Out</v>
      </c>
      <c r="C35" s="404" t="str">
        <f>Conversions!Q60</f>
        <v/>
      </c>
      <c r="D35" s="289" t="str">
        <f t="array" ref="D35">IFERROR(INDEX(C$2:C$295,SMALL(IF(B$2:B$295="In",ROW(C$2:C$295)-ROW(C$2)+1),ROW(C33))),"")</f>
        <v/>
      </c>
    </row>
    <row r="36" spans="1:4" s="327" customFormat="1" x14ac:dyDescent="0.25">
      <c r="A36" s="407"/>
      <c r="B36" s="403" t="str">
        <f>IF(Conversions!P64=TRUE,"In","Out")</f>
        <v>Out</v>
      </c>
      <c r="C36" s="404" t="str">
        <f>Conversions!Q64</f>
        <v/>
      </c>
      <c r="D36" s="289" t="str">
        <f t="array" ref="D36">IFERROR(INDEX(C$2:C$295,SMALL(IF(B$2:B$295="In",ROW(C$2:C$295)-ROW(C$2)+1),ROW(C34))),"")</f>
        <v/>
      </c>
    </row>
    <row r="37" spans="1:4" s="327" customFormat="1" x14ac:dyDescent="0.25">
      <c r="A37" s="407"/>
      <c r="B37" s="403" t="str">
        <f>IF(Conversions!P65=TRUE,"In","Out")</f>
        <v>Out</v>
      </c>
      <c r="C37" s="404" t="str">
        <f>Conversions!Q65</f>
        <v/>
      </c>
      <c r="D37" s="289" t="str">
        <f t="array" ref="D37">IFERROR(INDEX(C$2:C$295,SMALL(IF(B$2:B$295="In",ROW(C$2:C$295)-ROW(C$2)+1),ROW(C35))),"")</f>
        <v/>
      </c>
    </row>
    <row r="38" spans="1:4" s="327" customFormat="1" x14ac:dyDescent="0.25">
      <c r="A38" s="407"/>
      <c r="B38" s="403" t="str">
        <f>IF(Conversions!P66=TRUE,"In","Out")</f>
        <v>Out</v>
      </c>
      <c r="C38" s="404" t="str">
        <f>Conversions!Q66</f>
        <v/>
      </c>
      <c r="D38" s="289" t="str">
        <f t="array" ref="D38">IFERROR(INDEX(C$2:C$295,SMALL(IF(B$2:B$295="In",ROW(C$2:C$295)-ROW(C$2)+1),ROW(C36))),"")</f>
        <v/>
      </c>
    </row>
    <row r="39" spans="1:4" s="327" customFormat="1" x14ac:dyDescent="0.25">
      <c r="A39" s="407"/>
      <c r="B39" s="403" t="str">
        <f>IF(Conversions!P67=TRUE,"In","Out")</f>
        <v>Out</v>
      </c>
      <c r="C39" s="404" t="str">
        <f>Conversions!Q67</f>
        <v/>
      </c>
      <c r="D39" s="289" t="str">
        <f t="array" ref="D39">IFERROR(INDEX(C$2:C$295,SMALL(IF(B$2:B$295="In",ROW(C$2:C$295)-ROW(C$2)+1),ROW(C38))),"")</f>
        <v/>
      </c>
    </row>
    <row r="40" spans="1:4" s="327" customFormat="1" x14ac:dyDescent="0.25">
      <c r="A40" s="407"/>
      <c r="B40" s="403" t="str">
        <f>IF(Conversions!P72=TRUE,"In","Out")</f>
        <v>Out</v>
      </c>
      <c r="C40" s="404" t="str">
        <f>Conversions!Q72</f>
        <v/>
      </c>
      <c r="D40" s="289" t="str">
        <f t="array" ref="D40">IFERROR(INDEX(C$2:C$295,SMALL(IF(B$2:B$295="In",ROW(C$2:C$295)-ROW(C$2)+1),ROW(#REF!))),"")</f>
        <v/>
      </c>
    </row>
    <row r="41" spans="1:4" s="327" customFormat="1" x14ac:dyDescent="0.25">
      <c r="A41" s="407"/>
      <c r="B41" s="403" t="str">
        <f>IF(Conversions!P73=TRUE,"In","Out")</f>
        <v>Out</v>
      </c>
      <c r="C41" s="404" t="str">
        <f>Conversions!Q73</f>
        <v/>
      </c>
      <c r="D41" s="289" t="str">
        <f t="array" ref="D41">IFERROR(INDEX(C$2:C$295,SMALL(IF(B$2:B$295="In",ROW(C$2:C$295)-ROW(C$2)+1),ROW(C39))),"")</f>
        <v/>
      </c>
    </row>
    <row r="42" spans="1:4" s="327" customFormat="1" x14ac:dyDescent="0.25">
      <c r="A42" s="407"/>
      <c r="B42" s="403" t="str">
        <f>IF(Conversions!P78=TRUE,"In","Out")</f>
        <v>Out</v>
      </c>
      <c r="C42" s="404" t="str">
        <f>Conversions!Q78</f>
        <v/>
      </c>
      <c r="D42" s="289" t="str">
        <f t="array" ref="D42">IFERROR(INDEX(C$2:C$295,SMALL(IF(B$2:B$295="In",ROW(C$2:C$295)-ROW(C$2)+1),ROW(C40))),"")</f>
        <v/>
      </c>
    </row>
    <row r="43" spans="1:4" s="327" customFormat="1" x14ac:dyDescent="0.25">
      <c r="A43" s="407"/>
      <c r="B43" s="403" t="str">
        <f>IF(Conversions!P79=TRUE,"In","Out")</f>
        <v>Out</v>
      </c>
      <c r="C43" s="404" t="str">
        <f>Conversions!Q79</f>
        <v/>
      </c>
      <c r="D43" s="289" t="str">
        <f t="array" ref="D43">IFERROR(INDEX(C$2:C$295,SMALL(IF(B$2:B$295="In",ROW(C$2:C$295)-ROW(C$2)+1),ROW(C41))),"")</f>
        <v/>
      </c>
    </row>
    <row r="44" spans="1:4" s="327" customFormat="1" x14ac:dyDescent="0.25">
      <c r="A44" s="407"/>
      <c r="B44" s="403" t="str">
        <f>IF(Conversions!P80=TRUE,"In","Out")</f>
        <v>Out</v>
      </c>
      <c r="C44" s="404" t="str">
        <f>Conversions!Q80</f>
        <v/>
      </c>
      <c r="D44" s="289" t="str">
        <f t="array" ref="D44">IFERROR(INDEX(C$2:C$295,SMALL(IF(B$2:B$295="In",ROW(C$2:C$295)-ROW(C$2)+1),ROW(C42))),"")</f>
        <v/>
      </c>
    </row>
    <row r="45" spans="1:4" s="327" customFormat="1" x14ac:dyDescent="0.25">
      <c r="A45" s="407"/>
      <c r="B45" s="403" t="str">
        <f>IF(Conversions!P81=TRUE,"In","Out")</f>
        <v>Out</v>
      </c>
      <c r="C45" s="404" t="str">
        <f>Conversions!Q81</f>
        <v/>
      </c>
      <c r="D45" s="289" t="str">
        <f t="array" ref="D45">IFERROR(INDEX(C$2:C$295,SMALL(IF(B$2:B$295="In",ROW(C$2:C$295)-ROW(C$2)+1),ROW(C43))),"")</f>
        <v/>
      </c>
    </row>
    <row r="46" spans="1:4" s="327" customFormat="1" ht="15" customHeight="1" x14ac:dyDescent="0.25">
      <c r="A46" s="407"/>
      <c r="B46" s="403" t="str">
        <f>IF(Conversions!P82=TRUE,"In","Out")</f>
        <v>Out</v>
      </c>
      <c r="C46" s="404" t="str">
        <f>Conversions!Q82</f>
        <v/>
      </c>
      <c r="D46" s="289" t="str">
        <f t="array" ref="D46">IFERROR(INDEX(C$2:C$295,SMALL(IF(B$2:B$295="In",ROW(C$2:C$295)-ROW(C$2)+1),ROW(C44))),"")</f>
        <v/>
      </c>
    </row>
    <row r="47" spans="1:4" s="327" customFormat="1" ht="15" customHeight="1" x14ac:dyDescent="0.25">
      <c r="A47" s="407"/>
      <c r="B47" s="403" t="str">
        <f>IF(Conversions!P83=TRUE,"In","Out")</f>
        <v>Out</v>
      </c>
      <c r="C47" s="404" t="str">
        <f>Conversions!Q83</f>
        <v/>
      </c>
      <c r="D47" s="289" t="str">
        <f t="array" ref="D47">IFERROR(INDEX(C$2:C$295,SMALL(IF(B$2:B$295="In",ROW(C$2:C$295)-ROW(C$2)+1),ROW(C45))),"")</f>
        <v/>
      </c>
    </row>
    <row r="48" spans="1:4" s="327" customFormat="1" ht="15" customHeight="1" x14ac:dyDescent="0.25">
      <c r="A48" s="407"/>
      <c r="B48" s="403" t="str">
        <f>IF(Conversions!P88=TRUE,"In","Out")</f>
        <v>Out</v>
      </c>
      <c r="C48" s="404" t="str">
        <f>Conversions!Q88</f>
        <v/>
      </c>
      <c r="D48" s="289" t="str">
        <f t="array" ref="D48">IFERROR(INDEX(C$2:C$295,SMALL(IF(B$2:B$295="In",ROW(C$2:C$295)-ROW(C$2)+1),ROW(C46))),"")</f>
        <v/>
      </c>
    </row>
    <row r="49" spans="1:4" s="327" customFormat="1" ht="15" customHeight="1" x14ac:dyDescent="0.25">
      <c r="A49" s="407"/>
      <c r="B49" s="403" t="str">
        <f>IF(Conversions!P89=TRUE,"In","Out")</f>
        <v>Out</v>
      </c>
      <c r="C49" s="404" t="str">
        <f>Conversions!Q89</f>
        <v/>
      </c>
      <c r="D49" s="289" t="str">
        <f t="array" ref="D49">IFERROR(INDEX(C$2:C$295,SMALL(IF(B$2:B$295="In",ROW(C$2:C$295)-ROW(C$2)+1),ROW(C47))),"")</f>
        <v/>
      </c>
    </row>
    <row r="50" spans="1:4" s="327" customFormat="1" ht="15" customHeight="1" x14ac:dyDescent="0.25">
      <c r="A50" s="407"/>
      <c r="B50" s="403" t="str">
        <f>IF(Conversions!P90=TRUE,"In","Out")</f>
        <v>Out</v>
      </c>
      <c r="C50" s="404" t="str">
        <f>Conversions!Q90</f>
        <v/>
      </c>
      <c r="D50" s="289" t="str">
        <f t="array" ref="D50">IFERROR(INDEX(C$2:C$295,SMALL(IF(B$2:B$295="In",ROW(C$2:C$295)-ROW(C$2)+1),ROW(C48))),"")</f>
        <v/>
      </c>
    </row>
    <row r="51" spans="1:4" s="327" customFormat="1" ht="15" customHeight="1" x14ac:dyDescent="0.25">
      <c r="A51" s="407"/>
      <c r="B51" s="403" t="str">
        <f>IF(Conversions!P91=TRUE,"In","Out")</f>
        <v>Out</v>
      </c>
      <c r="C51" s="404" t="str">
        <f>Conversions!Q91</f>
        <v/>
      </c>
      <c r="D51" s="289" t="str">
        <f t="array" ref="D51">IFERROR(INDEX(C$2:C$295,SMALL(IF(B$2:B$295="In",ROW(C$2:C$295)-ROW(C$2)+1),ROW(C49))),"")</f>
        <v/>
      </c>
    </row>
    <row r="52" spans="1:4" s="327" customFormat="1" ht="15" customHeight="1" x14ac:dyDescent="0.25">
      <c r="A52" s="407"/>
      <c r="B52" s="403" t="str">
        <f>IF(Conversions!P92=TRUE,"In","Out")</f>
        <v>Out</v>
      </c>
      <c r="C52" s="404" t="str">
        <f>Conversions!Q92</f>
        <v/>
      </c>
      <c r="D52" s="289" t="str">
        <f t="array" ref="D52">IFERROR(INDEX(C$2:C$295,SMALL(IF(B$2:B$295="In",ROW(C$2:C$295)-ROW(C$2)+1),ROW(C50))),"")</f>
        <v/>
      </c>
    </row>
    <row r="53" spans="1:4" s="327" customFormat="1" ht="15" customHeight="1" x14ac:dyDescent="0.25">
      <c r="A53" s="407"/>
      <c r="B53" s="403" t="str">
        <f>IF(Conversions!P93=TRUE,"In","Out")</f>
        <v>Out</v>
      </c>
      <c r="C53" s="404" t="str">
        <f>Conversions!Q93</f>
        <v/>
      </c>
      <c r="D53" s="289" t="str">
        <f t="array" ref="D53">IFERROR(INDEX(C$2:C$295,SMALL(IF(B$2:B$295="In",ROW(C$2:C$295)-ROW(C$2)+1),ROW(C51))),"")</f>
        <v/>
      </c>
    </row>
    <row r="54" spans="1:4" s="327" customFormat="1" ht="15" customHeight="1" x14ac:dyDescent="0.25">
      <c r="A54" s="407"/>
      <c r="B54" s="403" t="str">
        <f>IF(Conversions!P94=TRUE,"In","Out")</f>
        <v>Out</v>
      </c>
      <c r="C54" s="404" t="str">
        <f>Conversions!Q94</f>
        <v/>
      </c>
      <c r="D54" s="289" t="str">
        <f t="array" ref="D54">IFERROR(INDEX(C$2:C$295,SMALL(IF(B$2:B$295="In",ROW(C$2:C$295)-ROW(C$2)+1),ROW(C52))),"")</f>
        <v/>
      </c>
    </row>
    <row r="55" spans="1:4" s="327" customFormat="1" ht="15" customHeight="1" x14ac:dyDescent="0.25">
      <c r="A55" s="407"/>
      <c r="B55" s="403" t="str">
        <f>IF(Conversions!P95=TRUE,"In","Out")</f>
        <v>Out</v>
      </c>
      <c r="C55" s="404" t="str">
        <f>Conversions!Q95</f>
        <v/>
      </c>
      <c r="D55" s="289" t="str">
        <f t="array" ref="D55">IFERROR(INDEX(C$2:C$295,SMALL(IF(B$2:B$295="In",ROW(C$2:C$295)-ROW(C$2)+1),ROW(C53))),"")</f>
        <v/>
      </c>
    </row>
    <row r="56" spans="1:4" s="327" customFormat="1" ht="15" customHeight="1" x14ac:dyDescent="0.25">
      <c r="A56" s="407"/>
      <c r="B56" s="403" t="str">
        <f>IF(Conversions!P100=TRUE,"In","Out")</f>
        <v>Out</v>
      </c>
      <c r="C56" s="404" t="str">
        <f>Conversions!Q100</f>
        <v/>
      </c>
      <c r="D56" s="289" t="str">
        <f t="array" ref="D56">IFERROR(INDEX(C$2:C$295,SMALL(IF(B$2:B$295="In",ROW(C$2:C$295)-ROW(C$2)+1),ROW(C54))),"")</f>
        <v/>
      </c>
    </row>
    <row r="57" spans="1:4" s="327" customFormat="1" ht="15" customHeight="1" x14ac:dyDescent="0.25">
      <c r="A57" s="407"/>
      <c r="B57" s="403" t="str">
        <f>IF(Conversions!P101=TRUE,"In","Out")</f>
        <v>Out</v>
      </c>
      <c r="C57" s="404" t="str">
        <f>Conversions!Q101</f>
        <v/>
      </c>
      <c r="D57" s="289" t="str">
        <f t="array" ref="D57">IFERROR(INDEX(C$2:C$295,SMALL(IF(B$2:B$295="In",ROW(C$2:C$295)-ROW(C$2)+1),ROW(C55))),"")</f>
        <v/>
      </c>
    </row>
    <row r="58" spans="1:4" s="327" customFormat="1" ht="15" customHeight="1" x14ac:dyDescent="0.25">
      <c r="A58" s="407"/>
      <c r="B58" s="403" t="str">
        <f>IF(Conversions!P102=TRUE,"In","Out")</f>
        <v>Out</v>
      </c>
      <c r="C58" s="404" t="str">
        <f>Conversions!Q102</f>
        <v/>
      </c>
      <c r="D58" s="289" t="str">
        <f t="array" ref="D58">IFERROR(INDEX(C$2:C$295,SMALL(IF(B$2:B$295="In",ROW(C$2:C$295)-ROW(C$2)+1),ROW(C56))),"")</f>
        <v/>
      </c>
    </row>
    <row r="59" spans="1:4" s="327" customFormat="1" ht="15" customHeight="1" x14ac:dyDescent="0.25">
      <c r="A59" s="407"/>
      <c r="B59" s="403" t="str">
        <f>IF(Conversions!P107=TRUE,"In","Out")</f>
        <v>Out</v>
      </c>
      <c r="C59" s="404" t="str">
        <f>Conversions!Q107</f>
        <v/>
      </c>
      <c r="D59" s="289" t="str">
        <f t="array" ref="D59">IFERROR(INDEX(C$2:C$295,SMALL(IF(B$2:B$295="In",ROW(C$2:C$295)-ROW(C$2)+1),ROW(C57))),"")</f>
        <v/>
      </c>
    </row>
    <row r="60" spans="1:4" s="327" customFormat="1" ht="15" customHeight="1" x14ac:dyDescent="0.25">
      <c r="A60" s="407"/>
      <c r="B60" s="403" t="str">
        <f>IF(Conversions!P108=TRUE,"In","Out")</f>
        <v>Out</v>
      </c>
      <c r="C60" s="404" t="str">
        <f>Conversions!Q108</f>
        <v/>
      </c>
      <c r="D60" s="289" t="str">
        <f t="array" ref="D60">IFERROR(INDEX(C$2:C$295,SMALL(IF(B$2:B$295="In",ROW(C$2:C$295)-ROW(C$2)+1),ROW(C58))),"")</f>
        <v/>
      </c>
    </row>
    <row r="61" spans="1:4" s="327" customFormat="1" ht="15" customHeight="1" x14ac:dyDescent="0.25">
      <c r="A61" s="407"/>
      <c r="B61" s="403" t="str">
        <f>IF(Conversions!P109=TRUE,"In","Out")</f>
        <v>Out</v>
      </c>
      <c r="C61" s="404" t="str">
        <f>Conversions!Q109</f>
        <v/>
      </c>
      <c r="D61" s="289" t="str">
        <f t="array" ref="D61">IFERROR(INDEX(C$2:C$295,SMALL(IF(B$2:B$295="In",ROW(C$2:C$295)-ROW(C$2)+1),ROW(C59))),"")</f>
        <v/>
      </c>
    </row>
    <row r="62" spans="1:4" s="327" customFormat="1" ht="15" customHeight="1" x14ac:dyDescent="0.25">
      <c r="A62" s="407"/>
      <c r="B62" s="403" t="str">
        <f>IF(Conversions!P110=TRUE,"In","Out")</f>
        <v>Out</v>
      </c>
      <c r="C62" s="404" t="str">
        <f>Conversions!Q110</f>
        <v/>
      </c>
      <c r="D62" s="289" t="str">
        <f t="array" ref="D62">IFERROR(INDEX(C$2:C$295,SMALL(IF(B$2:B$295="In",ROW(C$2:C$295)-ROW(C$2)+1),ROW(C60))),"")</f>
        <v/>
      </c>
    </row>
    <row r="63" spans="1:4" s="327" customFormat="1" ht="15" customHeight="1" x14ac:dyDescent="0.25">
      <c r="A63" s="407"/>
      <c r="B63" s="403" t="str">
        <f>IF(Conversions!P111=TRUE,"In","Out")</f>
        <v>Out</v>
      </c>
      <c r="C63" s="404" t="str">
        <f>Conversions!Q111</f>
        <v/>
      </c>
      <c r="D63" s="289" t="str">
        <f t="array" ref="D63">IFERROR(INDEX(C$2:C$295,SMALL(IF(B$2:B$295="In",ROW(C$2:C$295)-ROW(C$2)+1),ROW(C61))),"")</f>
        <v/>
      </c>
    </row>
    <row r="64" spans="1:4" s="327" customFormat="1" ht="15" customHeight="1" x14ac:dyDescent="0.25">
      <c r="A64" s="407"/>
      <c r="B64" s="403" t="str">
        <f>IF(Conversions!P122=TRUE,"In","Out")</f>
        <v>Out</v>
      </c>
      <c r="C64" s="404" t="str">
        <f>Conversions!Q122</f>
        <v/>
      </c>
      <c r="D64" s="289"/>
    </row>
    <row r="65" spans="1:4" s="327" customFormat="1" ht="15" customHeight="1" x14ac:dyDescent="0.25">
      <c r="A65" s="407"/>
      <c r="B65" s="403" t="str">
        <f>IF(Conversions!P123=TRUE,"In","Out")</f>
        <v>Out</v>
      </c>
      <c r="C65" s="404" t="str">
        <f>Conversions!Q123</f>
        <v/>
      </c>
      <c r="D65" s="289" t="str">
        <f t="array" ref="D65">IFERROR(INDEX(C$2:C$295,SMALL(IF(B$2:B$295="In",ROW(C$2:C$295)-ROW(C$2)+1),ROW(C62))),"")</f>
        <v/>
      </c>
    </row>
    <row r="66" spans="1:4" s="327" customFormat="1" ht="15" customHeight="1" x14ac:dyDescent="0.25">
      <c r="A66" s="407"/>
      <c r="B66" s="403" t="str">
        <f>IF(Conversions!P124=TRUE,"In","Out")</f>
        <v>Out</v>
      </c>
      <c r="C66" s="404" t="str">
        <f>Conversions!Q124</f>
        <v/>
      </c>
      <c r="D66" s="289" t="str">
        <f t="array" ref="D66">IFERROR(INDEX(C$2:C$295,SMALL(IF(B$2:B$295="In",ROW(C$2:C$295)-ROW(C$2)+1),ROW(C63))),"")</f>
        <v/>
      </c>
    </row>
    <row r="67" spans="1:4" s="327" customFormat="1" ht="15" customHeight="1" x14ac:dyDescent="0.25">
      <c r="A67" s="407"/>
      <c r="B67" s="403" t="str">
        <f>IF(Conversions!P125=TRUE,"In","Out")</f>
        <v>Out</v>
      </c>
      <c r="C67" s="404" t="str">
        <f>Conversions!Q125</f>
        <v/>
      </c>
      <c r="D67" s="289" t="str">
        <f t="array" ref="D67">IFERROR(INDEX(C$2:C$295,SMALL(IF(B$2:B$295="In",ROW(C$2:C$295)-ROW(C$2)+1),ROW(C65))),"")</f>
        <v/>
      </c>
    </row>
    <row r="68" spans="1:4" s="327" customFormat="1" ht="15" customHeight="1" x14ac:dyDescent="0.25">
      <c r="A68" s="407"/>
      <c r="B68" s="403" t="str">
        <f>IF(Conversions!P126=TRUE,"In","Out")</f>
        <v>Out</v>
      </c>
      <c r="C68" s="404" t="str">
        <f>Conversions!Q126</f>
        <v/>
      </c>
      <c r="D68" s="289" t="str">
        <f t="array" ref="D68">IFERROR(INDEX(C$2:C$295,SMALL(IF(B$2:B$295="In",ROW(C$2:C$295)-ROW(C$2)+1),ROW(C66))),"")</f>
        <v/>
      </c>
    </row>
    <row r="69" spans="1:4" s="327" customFormat="1" ht="15" customHeight="1" x14ac:dyDescent="0.25">
      <c r="A69" s="407"/>
      <c r="B69" s="403" t="str">
        <f>IF(Conversions!P133=TRUE,"In","Out")</f>
        <v>Out</v>
      </c>
      <c r="C69" s="404" t="str">
        <f>Conversions!Q133</f>
        <v/>
      </c>
      <c r="D69" s="289" t="str">
        <f t="array" ref="D69">IFERROR(INDEX(C$2:C$295,SMALL(IF(B$2:B$295="In",ROW(C$2:C$295)-ROW(C$2)+1),ROW(C67))),"")</f>
        <v/>
      </c>
    </row>
    <row r="70" spans="1:4" s="327" customFormat="1" ht="15" customHeight="1" x14ac:dyDescent="0.25">
      <c r="A70" s="407"/>
      <c r="B70" s="403" t="str">
        <f>IF(Conversions!P134=TRUE,"In","Out")</f>
        <v>Out</v>
      </c>
      <c r="C70" s="404" t="str">
        <f>Conversions!Q134</f>
        <v/>
      </c>
      <c r="D70" s="289" t="str">
        <f t="array" ref="D70">IFERROR(INDEX(C$2:C$295,SMALL(IF(B$2:B$295="In",ROW(C$2:C$295)-ROW(C$2)+1),ROW(C68))),"")</f>
        <v/>
      </c>
    </row>
    <row r="71" spans="1:4" s="327" customFormat="1" ht="15" customHeight="1" x14ac:dyDescent="0.25">
      <c r="A71" s="407"/>
      <c r="B71" s="403" t="str">
        <f>IF(Conversions!P135=TRUE,"In","Out")</f>
        <v>Out</v>
      </c>
      <c r="C71" s="404" t="str">
        <f>Conversions!Q135</f>
        <v/>
      </c>
      <c r="D71" s="289" t="str">
        <f t="array" ref="D71">IFERROR(INDEX(C$2:C$295,SMALL(IF(B$2:B$295="In",ROW(C$2:C$295)-ROW(C$2)+1),ROW(C69))),"")</f>
        <v/>
      </c>
    </row>
    <row r="72" spans="1:4" s="327" customFormat="1" ht="15" customHeight="1" x14ac:dyDescent="0.25">
      <c r="A72" s="407"/>
      <c r="B72" s="403" t="str">
        <f>IF(Conversions!P136=TRUE,"In","Out")</f>
        <v>Out</v>
      </c>
      <c r="C72" s="404" t="str">
        <f>Conversions!Q136</f>
        <v/>
      </c>
      <c r="D72" s="289" t="str">
        <f t="array" ref="D72">IFERROR(INDEX(C$2:C$295,SMALL(IF(B$2:B$295="In",ROW(C$2:C$295)-ROW(C$2)+1),ROW(C70))),"")</f>
        <v/>
      </c>
    </row>
    <row r="73" spans="1:4" s="327" customFormat="1" ht="15" customHeight="1" x14ac:dyDescent="0.25">
      <c r="A73" s="407"/>
      <c r="B73" s="403" t="str">
        <f>IF(Conversions!P137=TRUE,"In","Out")</f>
        <v>Out</v>
      </c>
      <c r="C73" s="404" t="str">
        <f>Conversions!Q137</f>
        <v/>
      </c>
      <c r="D73" s="289" t="str">
        <f t="array" ref="D73">IFERROR(INDEX(C$2:C$295,SMALL(IF(B$2:B$295="In",ROW(C$2:C$295)-ROW(C$2)+1),ROW(C71))),"")</f>
        <v/>
      </c>
    </row>
    <row r="74" spans="1:4" s="327" customFormat="1" ht="15" customHeight="1" x14ac:dyDescent="0.25">
      <c r="A74" s="407"/>
      <c r="B74" s="403" t="str">
        <f>IF(Conversions!P138=TRUE,"In","Out")</f>
        <v>Out</v>
      </c>
      <c r="C74" s="404" t="str">
        <f>Conversions!Q138</f>
        <v/>
      </c>
      <c r="D74" s="289" t="str">
        <f t="array" ref="D74">IFERROR(INDEX(C$2:C$295,SMALL(IF(B$2:B$295="In",ROW(C$2:C$295)-ROW(C$2)+1),ROW(C72))),"")</f>
        <v/>
      </c>
    </row>
    <row r="75" spans="1:4" s="327" customFormat="1" ht="15" customHeight="1" x14ac:dyDescent="0.25">
      <c r="A75" s="407"/>
      <c r="B75" s="403" t="str">
        <f>IF(Conversions!P139=TRUE,"In","Out")</f>
        <v>Out</v>
      </c>
      <c r="C75" s="404" t="str">
        <f>Conversions!Q139</f>
        <v/>
      </c>
      <c r="D75" s="289" t="str">
        <f t="array" ref="D75">IFERROR(INDEX(C$2:C$295,SMALL(IF(B$2:B$295="In",ROW(C$2:C$295)-ROW(C$2)+1),ROW(C73))),"")</f>
        <v/>
      </c>
    </row>
    <row r="76" spans="1:4" s="327" customFormat="1" ht="15" customHeight="1" x14ac:dyDescent="0.25">
      <c r="A76" s="407"/>
      <c r="B76" s="403" t="str">
        <f>IF(Conversions!P144=TRUE,"In","Out")</f>
        <v>Out</v>
      </c>
      <c r="C76" s="404" t="str">
        <f>Conversions!Q144</f>
        <v/>
      </c>
      <c r="D76" s="289" t="str">
        <f t="array" ref="D76">IFERROR(INDEX(C$2:C$295,SMALL(IF(B$2:B$295="In",ROW(C$2:C$295)-ROW(C$2)+1),ROW(C74))),"")</f>
        <v/>
      </c>
    </row>
    <row r="77" spans="1:4" s="327" customFormat="1" ht="15" customHeight="1" x14ac:dyDescent="0.25">
      <c r="A77" s="407"/>
      <c r="B77" s="403" t="str">
        <f>IF(Conversions!P145=TRUE,"In","Out")</f>
        <v>Out</v>
      </c>
      <c r="C77" s="404" t="str">
        <f>Conversions!Q145</f>
        <v/>
      </c>
      <c r="D77" s="289" t="str">
        <f t="array" ref="D77">IFERROR(INDEX(C$2:C$295,SMALL(IF(B$2:B$295="In",ROW(C$2:C$295)-ROW(C$2)+1),ROW(C75))),"")</f>
        <v/>
      </c>
    </row>
    <row r="78" spans="1:4" s="327" customFormat="1" ht="15" customHeight="1" x14ac:dyDescent="0.25">
      <c r="A78" s="407"/>
      <c r="B78" s="403" t="str">
        <f>IF(Conversions!P146=TRUE,"In","Out")</f>
        <v>Out</v>
      </c>
      <c r="C78" s="404" t="str">
        <f>Conversions!Q146</f>
        <v/>
      </c>
      <c r="D78" s="289" t="str">
        <f t="array" ref="D78">IFERROR(INDEX(C$2:C$295,SMALL(IF(B$2:B$295="In",ROW(C$2:C$295)-ROW(C$2)+1),ROW(C76))),"")</f>
        <v/>
      </c>
    </row>
    <row r="79" spans="1:4" s="327" customFormat="1" ht="15" customHeight="1" x14ac:dyDescent="0.25">
      <c r="A79" s="407"/>
      <c r="B79" s="403" t="str">
        <f>IF(Conversions!P147=TRUE,"In","Out")</f>
        <v>Out</v>
      </c>
      <c r="C79" s="404" t="str">
        <f>Conversions!Q147</f>
        <v/>
      </c>
      <c r="D79" s="289" t="str">
        <f t="array" ref="D79">IFERROR(INDEX(C$2:C$295,SMALL(IF(B$2:B$295="In",ROW(C$2:C$295)-ROW(C$2)+1),ROW(C77))),"")</f>
        <v/>
      </c>
    </row>
    <row r="80" spans="1:4" s="327" customFormat="1" ht="15" customHeight="1" x14ac:dyDescent="0.25">
      <c r="A80" s="407"/>
      <c r="B80" s="403" t="str">
        <f>IF(Conversions!P148=TRUE,"In","Out")</f>
        <v>Out</v>
      </c>
      <c r="C80" s="404" t="str">
        <f>Conversions!Q148</f>
        <v/>
      </c>
      <c r="D80" s="289" t="str">
        <f t="array" ref="D80">IFERROR(INDEX(C$2:C$295,SMALL(IF(B$2:B$295="In",ROW(C$2:C$295)-ROW(C$2)+1),ROW(C78))),"")</f>
        <v/>
      </c>
    </row>
    <row r="81" spans="1:4" s="327" customFormat="1" ht="15" customHeight="1" x14ac:dyDescent="0.25">
      <c r="A81" s="407"/>
      <c r="B81" s="403" t="str">
        <f>IF(Conversions!P149=TRUE,"In","Out")</f>
        <v>Out</v>
      </c>
      <c r="C81" s="404" t="str">
        <f>Conversions!Q149</f>
        <v/>
      </c>
      <c r="D81" s="289" t="str">
        <f t="array" ref="D81">IFERROR(INDEX(C$2:C$295,SMALL(IF(B$2:B$295="In",ROW(C$2:C$295)-ROW(C$2)+1),ROW(C79))),"")</f>
        <v/>
      </c>
    </row>
    <row r="82" spans="1:4" s="327" customFormat="1" ht="15" customHeight="1" x14ac:dyDescent="0.25">
      <c r="A82" s="407"/>
      <c r="B82" s="403" t="str">
        <f>IF(Conversions!P150=TRUE,"In","Out")</f>
        <v>Out</v>
      </c>
      <c r="C82" s="404" t="str">
        <f>Conversions!Q150</f>
        <v/>
      </c>
      <c r="D82" s="289" t="str">
        <f t="array" ref="D82">IFERROR(INDEX(C$2:C$295,SMALL(IF(B$2:B$295="In",ROW(C$2:C$295)-ROW(C$2)+1),ROW(C80))),"")</f>
        <v/>
      </c>
    </row>
    <row r="83" spans="1:4" s="327" customFormat="1" ht="15" customHeight="1" x14ac:dyDescent="0.25">
      <c r="A83" s="407"/>
      <c r="B83" s="403" t="str">
        <f>IF(Conversions!P151=TRUE,"In","Out")</f>
        <v>Out</v>
      </c>
      <c r="C83" s="404" t="str">
        <f>Conversions!Q151</f>
        <v/>
      </c>
      <c r="D83" s="289" t="str">
        <f t="array" ref="D83">IFERROR(INDEX(C$2:C$295,SMALL(IF(B$2:B$295="In",ROW(C$2:C$295)-ROW(C$2)+1),ROW(C81))),"")</f>
        <v/>
      </c>
    </row>
    <row r="84" spans="1:4" s="327" customFormat="1" ht="15" customHeight="1" x14ac:dyDescent="0.25">
      <c r="A84" s="407"/>
      <c r="B84" s="403" t="str">
        <f>IF(Conversions!P152=TRUE,"In","Out")</f>
        <v>Out</v>
      </c>
      <c r="C84" s="404" t="str">
        <f>Conversions!Q152</f>
        <v/>
      </c>
      <c r="D84" s="289" t="str">
        <f t="array" ref="D84">IFERROR(INDEX(C$2:C$295,SMALL(IF(B$2:B$295="In",ROW(C$2:C$295)-ROW(C$2)+1),ROW(C82))),"")</f>
        <v/>
      </c>
    </row>
    <row r="85" spans="1:4" s="327" customFormat="1" ht="15" customHeight="1" x14ac:dyDescent="0.25">
      <c r="A85" s="407"/>
      <c r="B85" s="403" t="str">
        <f>IF(Conversions!P157=TRUE,"In","Out")</f>
        <v>Out</v>
      </c>
      <c r="C85" s="404" t="str">
        <f>Conversions!Q157</f>
        <v/>
      </c>
      <c r="D85" s="289" t="str">
        <f t="array" ref="D85">IFERROR(INDEX(C$2:C$295,SMALL(IF(B$2:B$295="In",ROW(C$2:C$295)-ROW(C$2)+1),ROW(C83))),"")</f>
        <v/>
      </c>
    </row>
    <row r="86" spans="1:4" s="327" customFormat="1" ht="15" customHeight="1" x14ac:dyDescent="0.25">
      <c r="A86" s="407"/>
      <c r="B86" s="403" t="str">
        <f>IF(Conversions!P158=TRUE,"In","Out")</f>
        <v>Out</v>
      </c>
      <c r="C86" s="404" t="str">
        <f>Conversions!Q158</f>
        <v/>
      </c>
      <c r="D86" s="289" t="str">
        <f t="array" ref="D86">IFERROR(INDEX(C$2:C$295,SMALL(IF(B$2:B$295="In",ROW(C$2:C$295)-ROW(C$2)+1),ROW(C84))),"")</f>
        <v/>
      </c>
    </row>
    <row r="87" spans="1:4" s="327" customFormat="1" ht="15" customHeight="1" x14ac:dyDescent="0.25">
      <c r="A87" s="407"/>
      <c r="B87" s="403" t="str">
        <f>IF(Conversions!P159=TRUE,"In","Out")</f>
        <v>Out</v>
      </c>
      <c r="C87" s="404" t="str">
        <f>Conversions!Q159</f>
        <v/>
      </c>
      <c r="D87" s="289" t="str">
        <f t="array" ref="D87">IFERROR(INDEX(C$2:C$295,SMALL(IF(B$2:B$295="In",ROW(C$2:C$295)-ROW(C$2)+1),ROW(C85))),"")</f>
        <v/>
      </c>
    </row>
    <row r="88" spans="1:4" s="327" customFormat="1" ht="15" customHeight="1" x14ac:dyDescent="0.25">
      <c r="A88" s="407"/>
      <c r="B88" s="403" t="str">
        <f>IF(Conversions!P160=TRUE,"In","Out")</f>
        <v>Out</v>
      </c>
      <c r="C88" s="404" t="str">
        <f>Conversions!Q160</f>
        <v/>
      </c>
      <c r="D88" s="289" t="str">
        <f t="array" ref="D88">IFERROR(INDEX(C$2:C$295,SMALL(IF(B$2:B$295="In",ROW(C$2:C$295)-ROW(C$2)+1),ROW(C86))),"")</f>
        <v/>
      </c>
    </row>
    <row r="89" spans="1:4" s="327" customFormat="1" ht="15" customHeight="1" x14ac:dyDescent="0.25">
      <c r="A89" s="407"/>
      <c r="B89" s="403" t="str">
        <f>IF(Conversions!P167=TRUE,"In","Out")</f>
        <v>Out</v>
      </c>
      <c r="C89" s="404" t="str">
        <f>Conversions!Q167</f>
        <v/>
      </c>
      <c r="D89" s="289" t="str">
        <f t="array" ref="D89">IFERROR(INDEX(C$2:C$295,SMALL(IF(B$2:B$295="In",ROW(C$2:C$295)-ROW(C$2)+1),ROW(C87))),"")</f>
        <v/>
      </c>
    </row>
    <row r="90" spans="1:4" s="327" customFormat="1" ht="15" customHeight="1" x14ac:dyDescent="0.25">
      <c r="A90" s="407"/>
      <c r="B90" s="403" t="str">
        <f>IF(Conversions!P168=TRUE,"In","Out")</f>
        <v>Out</v>
      </c>
      <c r="C90" s="404" t="str">
        <f>Conversions!Q168</f>
        <v/>
      </c>
      <c r="D90" s="289" t="str">
        <f t="array" ref="D90">IFERROR(INDEX(C$2:C$295,SMALL(IF(B$2:B$295="In",ROW(C$2:C$295)-ROW(C$2)+1),ROW(C88))),"")</f>
        <v/>
      </c>
    </row>
    <row r="91" spans="1:4" s="327" customFormat="1" ht="15" customHeight="1" x14ac:dyDescent="0.25">
      <c r="A91" s="407"/>
      <c r="B91" s="403" t="str">
        <f>IF(Conversions!P169=TRUE,"In","Out")</f>
        <v>Out</v>
      </c>
      <c r="C91" s="404" t="str">
        <f>Conversions!Q169</f>
        <v/>
      </c>
      <c r="D91" s="289" t="str">
        <f t="array" ref="D91">IFERROR(INDEX(C$2:C$295,SMALL(IF(B$2:B$295="In",ROW(C$2:C$295)-ROW(C$2)+1),ROW(C89))),"")</f>
        <v/>
      </c>
    </row>
    <row r="92" spans="1:4" s="327" customFormat="1" ht="15" customHeight="1" x14ac:dyDescent="0.25">
      <c r="A92" s="407"/>
      <c r="B92" s="403" t="str">
        <f>IF(Conversions!P170=TRUE,"In","Out")</f>
        <v>Out</v>
      </c>
      <c r="C92" s="404" t="str">
        <f>Conversions!Q170</f>
        <v/>
      </c>
      <c r="D92" s="289" t="str">
        <f t="array" ref="D92">IFERROR(INDEX(C$2:C$295,SMALL(IF(B$2:B$295="In",ROW(C$2:C$295)-ROW(C$2)+1),ROW(C90))),"")</f>
        <v/>
      </c>
    </row>
    <row r="93" spans="1:4" s="327" customFormat="1" ht="15" customHeight="1" x14ac:dyDescent="0.25">
      <c r="A93" s="407"/>
      <c r="B93" s="403" t="str">
        <f>IF(Conversions!P171=TRUE,"In","Out")</f>
        <v>Out</v>
      </c>
      <c r="C93" s="404" t="str">
        <f>Conversions!Q171</f>
        <v/>
      </c>
      <c r="D93" s="289" t="str">
        <f t="array" ref="D93">IFERROR(INDEX(C$2:C$295,SMALL(IF(B$2:B$295="In",ROW(C$2:C$295)-ROW(C$2)+1),ROW(C91))),"")</f>
        <v/>
      </c>
    </row>
    <row r="94" spans="1:4" s="327" customFormat="1" ht="15" customHeight="1" x14ac:dyDescent="0.25">
      <c r="A94" s="407"/>
      <c r="B94" s="403" t="str">
        <f>IF(Conversions!P172=TRUE,"In","Out")</f>
        <v>Out</v>
      </c>
      <c r="C94" s="404" t="str">
        <f>Conversions!Q172</f>
        <v/>
      </c>
      <c r="D94" s="289" t="str">
        <f t="array" ref="D94">IFERROR(INDEX(C$2:C$295,SMALL(IF(B$2:B$295="In",ROW(C$2:C$295)-ROW(C$2)+1),ROW(C92))),"")</f>
        <v/>
      </c>
    </row>
    <row r="95" spans="1:4" s="327" customFormat="1" ht="15" customHeight="1" x14ac:dyDescent="0.25">
      <c r="A95" s="407"/>
      <c r="B95" s="403" t="str">
        <f>IF(Conversions!P173=TRUE,"In","Out")</f>
        <v>Out</v>
      </c>
      <c r="C95" s="404" t="str">
        <f>Conversions!Q173</f>
        <v/>
      </c>
      <c r="D95" s="289" t="str">
        <f t="array" ref="D95">IFERROR(INDEX(C$2:C$295,SMALL(IF(B$2:B$295="In",ROW(C$2:C$295)-ROW(C$2)+1),ROW(C93))),"")</f>
        <v/>
      </c>
    </row>
    <row r="96" spans="1:4" s="327" customFormat="1" ht="15" customHeight="1" x14ac:dyDescent="0.25">
      <c r="A96" s="407"/>
      <c r="B96" s="403" t="str">
        <f>IF(Conversions!P174=TRUE,"In","Out")</f>
        <v>Out</v>
      </c>
      <c r="C96" s="404" t="str">
        <f>Conversions!Q174</f>
        <v/>
      </c>
      <c r="D96" s="289" t="str">
        <f t="array" ref="D96">IFERROR(INDEX(C$2:C$295,SMALL(IF(B$2:B$295="In",ROW(C$2:C$295)-ROW(C$2)+1),ROW(C94))),"")</f>
        <v/>
      </c>
    </row>
    <row r="97" spans="1:4" s="327" customFormat="1" ht="15" customHeight="1" x14ac:dyDescent="0.25">
      <c r="A97" s="407"/>
      <c r="B97" s="403" t="str">
        <f>IF(Conversions!P175=TRUE,"In","Out")</f>
        <v>Out</v>
      </c>
      <c r="C97" s="404" t="str">
        <f>Conversions!Q175</f>
        <v/>
      </c>
      <c r="D97" s="289" t="str">
        <f t="array" ref="D97">IFERROR(INDEX(C$2:C$295,SMALL(IF(B$2:B$295="In",ROW(C$2:C$295)-ROW(C$2)+1),ROW(C95))),"")</f>
        <v/>
      </c>
    </row>
    <row r="98" spans="1:4" s="327" customFormat="1" ht="15" customHeight="1" x14ac:dyDescent="0.25">
      <c r="A98" s="407"/>
      <c r="B98" s="403" t="str">
        <f>IF(Conversions!P176=TRUE,"In","Out")</f>
        <v>Out</v>
      </c>
      <c r="C98" s="404" t="str">
        <f>Conversions!Q176</f>
        <v/>
      </c>
      <c r="D98" s="289" t="str">
        <f t="array" ref="D98">IFERROR(INDEX(C$2:C$295,SMALL(IF(B$2:B$295="In",ROW(C$2:C$295)-ROW(C$2)+1),ROW(C96))),"")</f>
        <v/>
      </c>
    </row>
    <row r="99" spans="1:4" s="327" customFormat="1" ht="15" customHeight="1" x14ac:dyDescent="0.25">
      <c r="A99" s="407"/>
      <c r="B99" s="403" t="str">
        <f>IF(Conversions!P177=TRUE,"In","Out")</f>
        <v>Out</v>
      </c>
      <c r="C99" s="404" t="str">
        <f>Conversions!Q177</f>
        <v/>
      </c>
      <c r="D99" s="289" t="str">
        <f t="array" ref="D99">IFERROR(INDEX(C$2:C$295,SMALL(IF(B$2:B$295="In",ROW(C$2:C$295)-ROW(C$2)+1),ROW(C97))),"")</f>
        <v/>
      </c>
    </row>
    <row r="100" spans="1:4" s="327" customFormat="1" ht="15" customHeight="1" x14ac:dyDescent="0.25">
      <c r="A100" s="407"/>
      <c r="B100" s="403" t="str">
        <f>IF(Conversions!P178=TRUE,"In","Out")</f>
        <v>Out</v>
      </c>
      <c r="C100" s="404" t="str">
        <f>Conversions!Q178</f>
        <v/>
      </c>
      <c r="D100" s="289" t="str">
        <f t="array" ref="D100">IFERROR(INDEX(C$2:C$295,SMALL(IF(B$2:B$295="In",ROW(C$2:C$295)-ROW(C$2)+1),ROW(C98))),"")</f>
        <v/>
      </c>
    </row>
    <row r="101" spans="1:4" s="327" customFormat="1" ht="15" customHeight="1" x14ac:dyDescent="0.25">
      <c r="A101" s="407"/>
      <c r="B101" s="403" t="str">
        <f>IF(Conversions!P179=TRUE,"In","Out")</f>
        <v>Out</v>
      </c>
      <c r="C101" s="404" t="str">
        <f>Conversions!Q179</f>
        <v/>
      </c>
      <c r="D101" s="289" t="str">
        <f t="array" ref="D101">IFERROR(INDEX(C$2:C$295,SMALL(IF(B$2:B$295="In",ROW(C$2:C$295)-ROW(C$2)+1),ROW(C99))),"")</f>
        <v/>
      </c>
    </row>
    <row r="102" spans="1:4" s="327" customFormat="1" ht="15" customHeight="1" x14ac:dyDescent="0.25">
      <c r="A102" s="407"/>
      <c r="B102" s="403" t="str">
        <f>IF(Conversions!P180=TRUE,"In","Out")</f>
        <v>Out</v>
      </c>
      <c r="C102" s="404" t="str">
        <f>Conversions!Q180</f>
        <v/>
      </c>
      <c r="D102" s="289" t="str">
        <f t="array" ref="D102">IFERROR(INDEX(C$2:C$295,SMALL(IF(B$2:B$295="In",ROW(C$2:C$295)-ROW(C$2)+1),ROW(C100))),"")</f>
        <v/>
      </c>
    </row>
    <row r="103" spans="1:4" s="327" customFormat="1" ht="15" customHeight="1" x14ac:dyDescent="0.25">
      <c r="A103" s="407"/>
      <c r="B103" s="403" t="str">
        <f>IF(Conversions!P181=TRUE,"In","Out")</f>
        <v>Out</v>
      </c>
      <c r="C103" s="404" t="str">
        <f>Conversions!Q181</f>
        <v/>
      </c>
      <c r="D103" s="289" t="str">
        <f t="array" ref="D103">IFERROR(INDEX(C$2:C$295,SMALL(IF(B$2:B$295="In",ROW(C$2:C$295)-ROW(C$2)+1),ROW(C101))),"")</f>
        <v/>
      </c>
    </row>
    <row r="104" spans="1:4" s="327" customFormat="1" ht="15" customHeight="1" x14ac:dyDescent="0.25">
      <c r="A104" s="407"/>
      <c r="B104" s="403" t="str">
        <f>IF(Conversions!P182=TRUE,"In","Out")</f>
        <v>Out</v>
      </c>
      <c r="C104" s="404" t="str">
        <f>Conversions!Q182</f>
        <v/>
      </c>
      <c r="D104" s="289" t="str">
        <f t="array" ref="D104">IFERROR(INDEX(C$2:C$295,SMALL(IF(B$2:B$295="In",ROW(C$2:C$295)-ROW(C$2)+1),ROW(C102))),"")</f>
        <v/>
      </c>
    </row>
    <row r="105" spans="1:4" s="327" customFormat="1" ht="15" customHeight="1" x14ac:dyDescent="0.25">
      <c r="A105" s="407"/>
      <c r="B105" s="403" t="str">
        <f>IF(Conversions!P183=TRUE,"In","Out")</f>
        <v>Out</v>
      </c>
      <c r="C105" s="404" t="str">
        <f>Conversions!Q183</f>
        <v/>
      </c>
      <c r="D105" s="289" t="str">
        <f t="array" ref="D105">IFERROR(INDEX(C$2:C$295,SMALL(IF(B$2:B$295="In",ROW(C$2:C$295)-ROW(C$2)+1),ROW(C103))),"")</f>
        <v/>
      </c>
    </row>
    <row r="106" spans="1:4" s="327" customFormat="1" ht="15" customHeight="1" x14ac:dyDescent="0.25">
      <c r="A106" s="407"/>
      <c r="B106" s="403" t="str">
        <f>IF(Conversions!P184=TRUE,"In","Out")</f>
        <v>Out</v>
      </c>
      <c r="C106" s="404" t="str">
        <f>Conversions!Q184</f>
        <v/>
      </c>
      <c r="D106" s="289" t="str">
        <f t="array" ref="D106">IFERROR(INDEX(C$2:C$295,SMALL(IF(B$2:B$295="In",ROW(C$2:C$295)-ROW(C$2)+1),ROW(C104))),"")</f>
        <v/>
      </c>
    </row>
    <row r="107" spans="1:4" s="327" customFormat="1" ht="15" customHeight="1" x14ac:dyDescent="0.25">
      <c r="A107" s="407"/>
      <c r="B107" s="403" t="str">
        <f>IF(Conversions!P185=TRUE,"In","Out")</f>
        <v>Out</v>
      </c>
      <c r="C107" s="404" t="str">
        <f>Conversions!Q185</f>
        <v/>
      </c>
      <c r="D107" s="289" t="str">
        <f t="array" ref="D107">IFERROR(INDEX(C$2:C$295,SMALL(IF(B$2:B$295="In",ROW(C$2:C$295)-ROW(C$2)+1),ROW(C105))),"")</f>
        <v/>
      </c>
    </row>
    <row r="108" spans="1:4" s="327" customFormat="1" ht="15" customHeight="1" x14ac:dyDescent="0.25">
      <c r="A108" s="407"/>
      <c r="B108" s="403" t="str">
        <f>IF(Conversions!P186=TRUE,"In","Out")</f>
        <v>Out</v>
      </c>
      <c r="C108" s="404" t="str">
        <f>Conversions!Q186</f>
        <v/>
      </c>
      <c r="D108" s="289" t="str">
        <f t="array" ref="D108">IFERROR(INDEX(C$2:C$295,SMALL(IF(B$2:B$295="In",ROW(C$2:C$295)-ROW(C$2)+1),ROW(C106))),"")</f>
        <v/>
      </c>
    </row>
    <row r="109" spans="1:4" s="327" customFormat="1" ht="15" customHeight="1" x14ac:dyDescent="0.25">
      <c r="A109" s="407"/>
      <c r="B109" s="403" t="str">
        <f>IF(Conversions!P187=TRUE,"In","Out")</f>
        <v>Out</v>
      </c>
      <c r="C109" s="404" t="str">
        <f>Conversions!Q187</f>
        <v/>
      </c>
      <c r="D109" s="289" t="str">
        <f t="array" ref="D109">IFERROR(INDEX(C$2:C$295,SMALL(IF(B$2:B$295="In",ROW(C$2:C$295)-ROW(C$2)+1),ROW(C107))),"")</f>
        <v/>
      </c>
    </row>
    <row r="110" spans="1:4" s="327" customFormat="1" ht="15" customHeight="1" x14ac:dyDescent="0.25">
      <c r="A110" s="407"/>
      <c r="B110" s="403" t="str">
        <f>IF(Conversions!P188=TRUE,"In","Out")</f>
        <v>Out</v>
      </c>
      <c r="C110" s="404" t="str">
        <f>Conversions!Q188</f>
        <v/>
      </c>
      <c r="D110" s="289" t="str">
        <f t="array" ref="D110">IFERROR(INDEX(C$2:C$295,SMALL(IF(B$2:B$295="In",ROW(C$2:C$295)-ROW(C$2)+1),ROW(C108))),"")</f>
        <v/>
      </c>
    </row>
    <row r="111" spans="1:4" s="327" customFormat="1" ht="15" customHeight="1" x14ac:dyDescent="0.25">
      <c r="A111" s="407"/>
      <c r="B111" s="403" t="str">
        <f>IF(Conversions!P189=TRUE,"In","Out")</f>
        <v>Out</v>
      </c>
      <c r="C111" s="404" t="str">
        <f>Conversions!Q189</f>
        <v/>
      </c>
      <c r="D111" s="289" t="str">
        <f t="array" ref="D111">IFERROR(INDEX(C$2:C$295,SMALL(IF(B$2:B$295="In",ROW(C$2:C$295)-ROW(C$2)+1),ROW(C109))),"")</f>
        <v/>
      </c>
    </row>
    <row r="112" spans="1:4" s="327" customFormat="1" ht="15" customHeight="1" x14ac:dyDescent="0.25">
      <c r="A112" s="407"/>
      <c r="B112" s="403" t="str">
        <f>IF(Conversions!P190=TRUE,"In","Out")</f>
        <v>Out</v>
      </c>
      <c r="C112" s="404" t="str">
        <f>Conversions!Q190</f>
        <v/>
      </c>
      <c r="D112" s="289" t="str">
        <f t="array" ref="D112">IFERROR(INDEX(C$2:C$295,SMALL(IF(B$2:B$295="In",ROW(C$2:C$295)-ROW(C$2)+1),ROW(C110))),"")</f>
        <v/>
      </c>
    </row>
    <row r="113" spans="1:4" s="327" customFormat="1" ht="15" customHeight="1" x14ac:dyDescent="0.25">
      <c r="A113" s="407"/>
      <c r="B113" s="403" t="str">
        <f>IF(Conversions!P191=TRUE,"In","Out")</f>
        <v>Out</v>
      </c>
      <c r="C113" s="404" t="str">
        <f>Conversions!Q191</f>
        <v/>
      </c>
      <c r="D113" s="289" t="str">
        <f t="array" ref="D113">IFERROR(INDEX(C$2:C$295,SMALL(IF(B$2:B$295="In",ROW(C$2:C$295)-ROW(C$2)+1),ROW(C111))),"")</f>
        <v/>
      </c>
    </row>
    <row r="114" spans="1:4" s="327" customFormat="1" ht="15" customHeight="1" x14ac:dyDescent="0.25">
      <c r="A114" s="407"/>
      <c r="B114" s="403" t="str">
        <f>IF(Conversions!P192=TRUE,"In","Out")</f>
        <v>Out</v>
      </c>
      <c r="C114" s="404" t="str">
        <f>Conversions!Q192</f>
        <v/>
      </c>
      <c r="D114" s="289" t="str">
        <f t="array" ref="D114">IFERROR(INDEX(C$2:C$295,SMALL(IF(B$2:B$295="In",ROW(C$2:C$295)-ROW(C$2)+1),ROW(C112))),"")</f>
        <v/>
      </c>
    </row>
    <row r="115" spans="1:4" s="327" customFormat="1" ht="15" customHeight="1" x14ac:dyDescent="0.25">
      <c r="A115" s="407"/>
      <c r="B115" s="403" t="str">
        <f>IF(Conversions!P193=TRUE,"In","Out")</f>
        <v>Out</v>
      </c>
      <c r="C115" s="404" t="str">
        <f>Conversions!Q193</f>
        <v/>
      </c>
      <c r="D115" s="289" t="str">
        <f t="array" ref="D115">IFERROR(INDEX(C$2:C$295,SMALL(IF(B$2:B$295="In",ROW(C$2:C$295)-ROW(C$2)+1),ROW(C113))),"")</f>
        <v/>
      </c>
    </row>
    <row r="116" spans="1:4" s="327" customFormat="1" ht="15" customHeight="1" x14ac:dyDescent="0.25">
      <c r="A116" s="407"/>
      <c r="B116" s="403" t="str">
        <f>IF(Conversions!P194=TRUE,"In","Out")</f>
        <v>Out</v>
      </c>
      <c r="C116" s="404" t="str">
        <f>Conversions!Q194</f>
        <v/>
      </c>
      <c r="D116" s="289" t="str">
        <f t="array" ref="D116">IFERROR(INDEX(C$2:C$295,SMALL(IF(B$2:B$295="In",ROW(C$2:C$295)-ROW(C$2)+1),ROW(C114))),"")</f>
        <v/>
      </c>
    </row>
    <row r="117" spans="1:4" s="327" customFormat="1" ht="15" customHeight="1" x14ac:dyDescent="0.25">
      <c r="A117" s="407"/>
      <c r="B117" s="403" t="str">
        <f>IF(Conversions!P195=TRUE,"In","Out")</f>
        <v>Out</v>
      </c>
      <c r="C117" s="404" t="str">
        <f>Conversions!Q195</f>
        <v/>
      </c>
      <c r="D117" s="289" t="str">
        <f t="array" ref="D117">IFERROR(INDEX(C$2:C$295,SMALL(IF(B$2:B$295="In",ROW(C$2:C$295)-ROW(C$2)+1),ROW(C115))),"")</f>
        <v/>
      </c>
    </row>
    <row r="118" spans="1:4" s="327" customFormat="1" ht="15" customHeight="1" x14ac:dyDescent="0.25">
      <c r="A118" s="407"/>
      <c r="B118" s="403" t="str">
        <f>IF(Conversions!P196=TRUE,"In","Out")</f>
        <v>Out</v>
      </c>
      <c r="C118" s="404" t="str">
        <f>Conversions!Q196</f>
        <v/>
      </c>
      <c r="D118" s="289" t="str">
        <f t="array" ref="D118">IFERROR(INDEX(C$2:C$295,SMALL(IF(B$2:B$295="In",ROW(C$2:C$295)-ROW(C$2)+1),ROW(C116))),"")</f>
        <v/>
      </c>
    </row>
    <row r="119" spans="1:4" s="327" customFormat="1" ht="15" customHeight="1" x14ac:dyDescent="0.25">
      <c r="A119" s="407"/>
      <c r="B119" s="403" t="str">
        <f>IF(Conversions!P197=TRUE,"In","Out")</f>
        <v>Out</v>
      </c>
      <c r="C119" s="404" t="str">
        <f>Conversions!Q197</f>
        <v/>
      </c>
      <c r="D119" s="289" t="str">
        <f t="array" ref="D119">IFERROR(INDEX(C$2:C$295,SMALL(IF(B$2:B$295="In",ROW(C$2:C$295)-ROW(C$2)+1),ROW(C117))),"")</f>
        <v/>
      </c>
    </row>
    <row r="120" spans="1:4" s="327" customFormat="1" ht="15" customHeight="1" x14ac:dyDescent="0.25">
      <c r="A120" s="407"/>
      <c r="B120" s="403" t="str">
        <f>IF(Conversions!P198=TRUE,"In","Out")</f>
        <v>Out</v>
      </c>
      <c r="C120" s="404" t="str">
        <f>Conversions!Q198</f>
        <v/>
      </c>
      <c r="D120" s="289" t="str">
        <f t="array" ref="D120">IFERROR(INDEX(C$2:C$295,SMALL(IF(B$2:B$295="In",ROW(C$2:C$295)-ROW(C$2)+1),ROW(C118))),"")</f>
        <v/>
      </c>
    </row>
    <row r="121" spans="1:4" s="327" customFormat="1" ht="15" customHeight="1" x14ac:dyDescent="0.25">
      <c r="A121" s="407"/>
      <c r="B121" s="403" t="str">
        <f>IF(Conversions!P199=TRUE,"In","Out")</f>
        <v>Out</v>
      </c>
      <c r="C121" s="404" t="str">
        <f>Conversions!Q199</f>
        <v/>
      </c>
      <c r="D121" s="289" t="str">
        <f t="array" ref="D121">IFERROR(INDEX(C$2:C$295,SMALL(IF(B$2:B$295="In",ROW(C$2:C$295)-ROW(C$2)+1),ROW(C119))),"")</f>
        <v/>
      </c>
    </row>
    <row r="122" spans="1:4" s="327" customFormat="1" ht="15" customHeight="1" x14ac:dyDescent="0.25">
      <c r="A122" s="407"/>
      <c r="B122" s="403" t="str">
        <f>IF(Conversions!P200=TRUE,"In","Out")</f>
        <v>Out</v>
      </c>
      <c r="C122" s="404" t="str">
        <f>Conversions!Q200</f>
        <v/>
      </c>
      <c r="D122" s="289" t="str">
        <f t="array" ref="D122">IFERROR(INDEX(C$2:C$295,SMALL(IF(B$2:B$295="In",ROW(C$2:C$295)-ROW(C$2)+1),ROW(C120))),"")</f>
        <v/>
      </c>
    </row>
    <row r="123" spans="1:4" s="327" customFormat="1" ht="15" customHeight="1" x14ac:dyDescent="0.25">
      <c r="A123" s="407"/>
      <c r="B123" s="403" t="str">
        <f>IF(Conversions!P201=TRUE,"In","Out")</f>
        <v>Out</v>
      </c>
      <c r="C123" s="404" t="str">
        <f>Conversions!Q201</f>
        <v/>
      </c>
      <c r="D123" s="289" t="str">
        <f t="array" ref="D123">IFERROR(INDEX(C$2:C$295,SMALL(IF(B$2:B$295="In",ROW(C$2:C$295)-ROW(C$2)+1),ROW(C121))),"")</f>
        <v/>
      </c>
    </row>
    <row r="124" spans="1:4" s="327" customFormat="1" ht="15" customHeight="1" x14ac:dyDescent="0.25">
      <c r="A124" s="407"/>
      <c r="B124" s="403" t="str">
        <f>IF(Conversions!P202=TRUE,"In","Out")</f>
        <v>Out</v>
      </c>
      <c r="C124" s="404" t="str">
        <f>Conversions!Q202</f>
        <v/>
      </c>
      <c r="D124" s="289" t="str">
        <f t="array" ref="D124">IFERROR(INDEX(C$2:C$295,SMALL(IF(B$2:B$295="In",ROW(C$2:C$295)-ROW(C$2)+1),ROW(C122))),"")</f>
        <v/>
      </c>
    </row>
    <row r="125" spans="1:4" s="327" customFormat="1" ht="15" customHeight="1" x14ac:dyDescent="0.25">
      <c r="A125" s="407"/>
      <c r="B125" s="403" t="str">
        <f>IF(Conversions!P203=TRUE,"In","Out")</f>
        <v>Out</v>
      </c>
      <c r="C125" s="404" t="str">
        <f>Conversions!Q203</f>
        <v/>
      </c>
      <c r="D125" s="289" t="str">
        <f t="array" ref="D125">IFERROR(INDEX(C$2:C$295,SMALL(IF(B$2:B$295="In",ROW(C$2:C$295)-ROW(C$2)+1),ROW(C123))),"")</f>
        <v/>
      </c>
    </row>
    <row r="126" spans="1:4" s="327" customFormat="1" ht="15" customHeight="1" x14ac:dyDescent="0.25">
      <c r="A126" s="407"/>
      <c r="B126" s="403" t="str">
        <f>IF(Conversions!P204=TRUE,"In","Out")</f>
        <v>Out</v>
      </c>
      <c r="C126" s="404" t="str">
        <f>Conversions!Q204</f>
        <v/>
      </c>
      <c r="D126" s="289" t="str">
        <f t="array" ref="D126">IFERROR(INDEX(C$2:C$295,SMALL(IF(B$2:B$295="In",ROW(C$2:C$295)-ROW(C$2)+1),ROW(C124))),"")</f>
        <v/>
      </c>
    </row>
    <row r="127" spans="1:4" s="327" customFormat="1" ht="15" customHeight="1" x14ac:dyDescent="0.25">
      <c r="A127" s="407"/>
      <c r="B127" s="403" t="str">
        <f>IF(Conversions!P205=TRUE,"In","Out")</f>
        <v>Out</v>
      </c>
      <c r="C127" s="404" t="str">
        <f>Conversions!Q205</f>
        <v/>
      </c>
      <c r="D127" s="289" t="str">
        <f t="array" ref="D127">IFERROR(INDEX(C$2:C$295,SMALL(IF(B$2:B$295="In",ROW(C$2:C$295)-ROW(C$2)+1),ROW(C125))),"")</f>
        <v/>
      </c>
    </row>
    <row r="128" spans="1:4" s="327" customFormat="1" ht="15" customHeight="1" x14ac:dyDescent="0.25">
      <c r="A128" s="407"/>
      <c r="B128" s="403" t="str">
        <f>IF(Conversions!P206=TRUE,"In","Out")</f>
        <v>Out</v>
      </c>
      <c r="C128" s="404" t="str">
        <f>Conversions!Q206</f>
        <v/>
      </c>
      <c r="D128" s="289" t="str">
        <f t="array" ref="D128">IFERROR(INDEX(C$2:C$295,SMALL(IF(B$2:B$295="In",ROW(C$2:C$295)-ROW(C$2)+1),ROW(C126))),"")</f>
        <v/>
      </c>
    </row>
    <row r="129" spans="1:4" s="327" customFormat="1" ht="15" customHeight="1" x14ac:dyDescent="0.25">
      <c r="A129" s="407"/>
      <c r="B129" s="403" t="str">
        <f>IF(Conversions!P207=TRUE,"In","Out")</f>
        <v>Out</v>
      </c>
      <c r="C129" s="404" t="str">
        <f>Conversions!Q207</f>
        <v/>
      </c>
      <c r="D129" s="289" t="str">
        <f t="array" ref="D129">IFERROR(INDEX(C$2:C$295,SMALL(IF(B$2:B$295="In",ROW(C$2:C$295)-ROW(C$2)+1),ROW(C127))),"")</f>
        <v/>
      </c>
    </row>
    <row r="130" spans="1:4" s="327" customFormat="1" ht="15" customHeight="1" x14ac:dyDescent="0.25">
      <c r="A130" s="407"/>
      <c r="B130" s="403" t="str">
        <f>IF(Conversions!P208=TRUE,"In","Out")</f>
        <v>Out</v>
      </c>
      <c r="C130" s="404" t="str">
        <f>Conversions!Q208</f>
        <v/>
      </c>
      <c r="D130" s="289" t="str">
        <f t="array" ref="D130">IFERROR(INDEX(C$2:C$295,SMALL(IF(B$2:B$295="In",ROW(C$2:C$295)-ROW(C$2)+1),ROW(C128))),"")</f>
        <v/>
      </c>
    </row>
    <row r="131" spans="1:4" s="327" customFormat="1" ht="15" customHeight="1" x14ac:dyDescent="0.25">
      <c r="A131" s="407"/>
      <c r="B131" s="403" t="str">
        <f>IF(Conversions!P209=TRUE,"In","Out")</f>
        <v>Out</v>
      </c>
      <c r="C131" s="404" t="str">
        <f>Conversions!Q209</f>
        <v/>
      </c>
      <c r="D131" s="289" t="str">
        <f t="array" ref="D131">IFERROR(INDEX(C$2:C$295,SMALL(IF(B$2:B$295="In",ROW(C$2:C$295)-ROW(C$2)+1),ROW(C129))),"")</f>
        <v/>
      </c>
    </row>
    <row r="132" spans="1:4" s="327" customFormat="1" ht="15" customHeight="1" x14ac:dyDescent="0.25">
      <c r="A132" s="407"/>
      <c r="B132" s="403" t="str">
        <f>IF(Conversions!P210=TRUE,"In","Out")</f>
        <v>Out</v>
      </c>
      <c r="C132" s="404" t="str">
        <f>Conversions!Q210</f>
        <v/>
      </c>
      <c r="D132" s="289" t="str">
        <f t="array" ref="D132">IFERROR(INDEX(C$2:C$295,SMALL(IF(B$2:B$295="In",ROW(C$2:C$295)-ROW(C$2)+1),ROW(C130))),"")</f>
        <v/>
      </c>
    </row>
    <row r="133" spans="1:4" s="327" customFormat="1" ht="15" customHeight="1" x14ac:dyDescent="0.25">
      <c r="A133" s="407"/>
      <c r="B133" s="403" t="str">
        <f>IF(Conversions!P211=TRUE,"In","Out")</f>
        <v>Out</v>
      </c>
      <c r="C133" s="404" t="str">
        <f>Conversions!Q211</f>
        <v/>
      </c>
      <c r="D133" s="289" t="str">
        <f t="array" ref="D133">IFERROR(INDEX(C$2:C$295,SMALL(IF(B$2:B$295="In",ROW(C$2:C$295)-ROW(C$2)+1),ROW(C131))),"")</f>
        <v/>
      </c>
    </row>
    <row r="134" spans="1:4" s="327" customFormat="1" ht="15" customHeight="1" x14ac:dyDescent="0.25">
      <c r="A134" s="407"/>
      <c r="B134" s="403" t="str">
        <f>IF(Conversions!P212=TRUE,"In","Out")</f>
        <v>Out</v>
      </c>
      <c r="C134" s="404" t="str">
        <f>Conversions!Q212</f>
        <v/>
      </c>
      <c r="D134" s="289" t="str">
        <f t="array" ref="D134">IFERROR(INDEX(C$2:C$295,SMALL(IF(B$2:B$295="In",ROW(C$2:C$295)-ROW(C$2)+1),ROW(C132))),"")</f>
        <v/>
      </c>
    </row>
    <row r="135" spans="1:4" s="327" customFormat="1" ht="15" customHeight="1" x14ac:dyDescent="0.25">
      <c r="A135" s="407"/>
      <c r="B135" s="403" t="str">
        <f>IF(Conversions!P213=TRUE,"In","Out")</f>
        <v>Out</v>
      </c>
      <c r="C135" s="404" t="str">
        <f>Conversions!Q213</f>
        <v/>
      </c>
      <c r="D135" s="289" t="str">
        <f t="array" ref="D135">IFERROR(INDEX(C$2:C$295,SMALL(IF(B$2:B$295="In",ROW(C$2:C$295)-ROW(C$2)+1),ROW(C133))),"")</f>
        <v/>
      </c>
    </row>
    <row r="136" spans="1:4" s="327" customFormat="1" ht="15" customHeight="1" x14ac:dyDescent="0.25">
      <c r="A136" s="407"/>
      <c r="B136" s="403" t="str">
        <f>IF(Conversions!P214=TRUE,"In","Out")</f>
        <v>Out</v>
      </c>
      <c r="C136" s="404" t="str">
        <f>Conversions!Q214</f>
        <v/>
      </c>
      <c r="D136" s="289" t="str">
        <f t="array" ref="D136">IFERROR(INDEX(C$2:C$295,SMALL(IF(B$2:B$295="In",ROW(C$2:C$295)-ROW(C$2)+1),ROW(C134))),"")</f>
        <v/>
      </c>
    </row>
    <row r="137" spans="1:4" s="327" customFormat="1" ht="15" customHeight="1" x14ac:dyDescent="0.25">
      <c r="A137" s="407"/>
      <c r="B137" s="403" t="str">
        <f>IF(Conversions!P215=TRUE,"In","Out")</f>
        <v>Out</v>
      </c>
      <c r="C137" s="404" t="str">
        <f>Conversions!Q215</f>
        <v/>
      </c>
      <c r="D137" s="289" t="str">
        <f t="array" ref="D137">IFERROR(INDEX(C$2:C$295,SMALL(IF(B$2:B$295="In",ROW(C$2:C$295)-ROW(C$2)+1),ROW(C135))),"")</f>
        <v/>
      </c>
    </row>
    <row r="138" spans="1:4" s="327" customFormat="1" ht="15" customHeight="1" x14ac:dyDescent="0.25">
      <c r="A138" s="407"/>
      <c r="B138" s="403" t="str">
        <f>IF(Conversions!P216=TRUE,"In","Out")</f>
        <v>Out</v>
      </c>
      <c r="C138" s="404" t="str">
        <f>Conversions!Q216</f>
        <v/>
      </c>
      <c r="D138" s="289" t="str">
        <f t="array" ref="D138">IFERROR(INDEX(C$2:C$295,SMALL(IF(B$2:B$295="In",ROW(C$2:C$295)-ROW(C$2)+1),ROW(C136))),"")</f>
        <v/>
      </c>
    </row>
    <row r="139" spans="1:4" s="327" customFormat="1" ht="15" customHeight="1" x14ac:dyDescent="0.25">
      <c r="A139" s="407"/>
      <c r="B139" s="403" t="str">
        <f>IF(Conversions!P217=TRUE,"In","Out")</f>
        <v>Out</v>
      </c>
      <c r="C139" s="404" t="str">
        <f>Conversions!Q217</f>
        <v/>
      </c>
      <c r="D139" s="289" t="str">
        <f t="array" ref="D139">IFERROR(INDEX(C$2:C$295,SMALL(IF(B$2:B$295="In",ROW(C$2:C$295)-ROW(C$2)+1),ROW(C137))),"")</f>
        <v/>
      </c>
    </row>
    <row r="140" spans="1:4" s="327" customFormat="1" ht="15" customHeight="1" x14ac:dyDescent="0.25">
      <c r="A140" s="407"/>
      <c r="B140" s="403" t="str">
        <f>IF(Conversions!P218=TRUE,"In","Out")</f>
        <v>Out</v>
      </c>
      <c r="C140" s="404" t="str">
        <f>Conversions!Q218</f>
        <v/>
      </c>
      <c r="D140" s="289" t="str">
        <f t="array" ref="D140">IFERROR(INDEX(C$2:C$295,SMALL(IF(B$2:B$295="In",ROW(C$2:C$295)-ROW(C$2)+1),ROW(C138))),"")</f>
        <v/>
      </c>
    </row>
    <row r="141" spans="1:4" s="327" customFormat="1" ht="15" customHeight="1" x14ac:dyDescent="0.25">
      <c r="A141" s="407"/>
      <c r="B141" s="403" t="str">
        <f>IF(Conversions!P219=TRUE,"In","Out")</f>
        <v>Out</v>
      </c>
      <c r="C141" s="404" t="str">
        <f>Conversions!Q219</f>
        <v/>
      </c>
      <c r="D141" s="289" t="str">
        <f t="array" ref="D141">IFERROR(INDEX(C$2:C$295,SMALL(IF(B$2:B$295="In",ROW(C$2:C$295)-ROW(C$2)+1),ROW(C139))),"")</f>
        <v/>
      </c>
    </row>
    <row r="142" spans="1:4" s="327" customFormat="1" ht="15" customHeight="1" x14ac:dyDescent="0.25">
      <c r="A142" s="407"/>
      <c r="B142" s="403" t="str">
        <f>IF(Conversions!P220=TRUE,"In","Out")</f>
        <v>Out</v>
      </c>
      <c r="C142" s="404" t="str">
        <f>Conversions!Q220</f>
        <v/>
      </c>
      <c r="D142" s="289" t="str">
        <f t="array" ref="D142">IFERROR(INDEX(C$2:C$295,SMALL(IF(B$2:B$295="In",ROW(C$2:C$295)-ROW(C$2)+1),ROW(C140))),"")</f>
        <v/>
      </c>
    </row>
    <row r="143" spans="1:4" s="327" customFormat="1" ht="15" customHeight="1" x14ac:dyDescent="0.25">
      <c r="A143" s="407"/>
      <c r="B143" s="403" t="str">
        <f>IF(Conversions!P221=TRUE,"In","Out")</f>
        <v>Out</v>
      </c>
      <c r="C143" s="404" t="str">
        <f>Conversions!Q221</f>
        <v/>
      </c>
      <c r="D143" s="289" t="str">
        <f t="array" ref="D143">IFERROR(INDEX(C$2:C$295,SMALL(IF(B$2:B$295="In",ROW(C$2:C$295)-ROW(C$2)+1),ROW(C141))),"")</f>
        <v/>
      </c>
    </row>
    <row r="144" spans="1:4" s="327" customFormat="1" ht="15" customHeight="1" x14ac:dyDescent="0.25">
      <c r="A144" s="407"/>
      <c r="B144" s="403" t="str">
        <f>IF(Conversions!P222=TRUE,"In","Out")</f>
        <v>Out</v>
      </c>
      <c r="C144" s="404" t="str">
        <f>Conversions!Q222</f>
        <v/>
      </c>
      <c r="D144" s="289" t="str">
        <f t="array" ref="D144">IFERROR(INDEX(C$2:C$295,SMALL(IF(B$2:B$295="In",ROW(C$2:C$295)-ROW(C$2)+1),ROW(C142))),"")</f>
        <v/>
      </c>
    </row>
    <row r="145" spans="1:5" s="327" customFormat="1" ht="15" customHeight="1" x14ac:dyDescent="0.25">
      <c r="A145" s="407"/>
      <c r="B145" s="403" t="str">
        <f>IF(Conversions!P223=TRUE,"In","Out")</f>
        <v>Out</v>
      </c>
      <c r="C145" s="404" t="str">
        <f>Conversions!Q223</f>
        <v/>
      </c>
      <c r="D145" s="289" t="str">
        <f t="array" ref="D145">IFERROR(INDEX(C$2:C$295,SMALL(IF(B$2:B$295="In",ROW(C$2:C$295)-ROW(C$2)+1),ROW(C143))),"")</f>
        <v/>
      </c>
    </row>
    <row r="146" spans="1:5" s="327" customFormat="1" ht="15" customHeight="1" x14ac:dyDescent="0.25">
      <c r="A146" s="407"/>
      <c r="B146" s="403" t="str">
        <f>IF(Conversions!P224=TRUE,"In","Out")</f>
        <v>Out</v>
      </c>
      <c r="C146" s="404" t="str">
        <f>Conversions!Q224</f>
        <v/>
      </c>
      <c r="D146" s="289" t="str">
        <f t="array" ref="D146">IFERROR(INDEX(C$2:C$295,SMALL(IF(B$2:B$295="In",ROW(C$2:C$295)-ROW(C$2)+1),ROW(C144))),"")</f>
        <v/>
      </c>
    </row>
    <row r="147" spans="1:5" s="327" customFormat="1" ht="15" customHeight="1" x14ac:dyDescent="0.25">
      <c r="A147" s="407"/>
      <c r="B147" s="403" t="str">
        <f>IF(Conversions!P225=TRUE,"In","Out")</f>
        <v>Out</v>
      </c>
      <c r="C147" s="404" t="str">
        <f>Conversions!Q225</f>
        <v/>
      </c>
      <c r="D147" s="289" t="str">
        <f t="array" ref="D147">IFERROR(INDEX(C$2:C$295,SMALL(IF(B$2:B$295="In",ROW(C$2:C$295)-ROW(C$2)+1),ROW(C145))),"")</f>
        <v/>
      </c>
    </row>
    <row r="148" spans="1:5" s="327" customFormat="1" ht="15" customHeight="1" x14ac:dyDescent="0.25">
      <c r="A148" s="407"/>
      <c r="B148" s="403" t="str">
        <f>IF(Conversions!P226=TRUE,"In","Out")</f>
        <v>Out</v>
      </c>
      <c r="C148" s="404" t="str">
        <f>Conversions!Q226</f>
        <v/>
      </c>
      <c r="D148" s="289" t="str">
        <f t="array" ref="D148">IFERROR(INDEX(C$2:C$295,SMALL(IF(B$2:B$295="In",ROW(C$2:C$295)-ROW(C$2)+1),ROW(C146))),"")</f>
        <v/>
      </c>
    </row>
    <row r="149" spans="1:5" s="327" customFormat="1" ht="15" customHeight="1" x14ac:dyDescent="0.25">
      <c r="A149" s="407"/>
      <c r="B149" s="403" t="str">
        <f>IF(Conversions!P227=TRUE,"In","Out")</f>
        <v>Out</v>
      </c>
      <c r="C149" s="404" t="str">
        <f>Conversions!Q227</f>
        <v/>
      </c>
      <c r="D149" s="289" t="str">
        <f t="array" ref="D149">IFERROR(INDEX(C$2:C$295,SMALL(IF(B$2:B$295="In",ROW(C$2:C$295)-ROW(C$2)+1),ROW(C147))),"")</f>
        <v/>
      </c>
    </row>
    <row r="150" spans="1:5" s="327" customFormat="1" ht="15" customHeight="1" x14ac:dyDescent="0.25">
      <c r="A150" s="407"/>
      <c r="B150" s="403" t="str">
        <f>IF(Conversions!P228=TRUE,"In","Out")</f>
        <v>Out</v>
      </c>
      <c r="C150" s="404" t="str">
        <f>Conversions!Q228</f>
        <v/>
      </c>
      <c r="D150" s="289" t="str">
        <f t="array" ref="D150">IFERROR(INDEX(C$2:C$295,SMALL(IF(B$2:B$295="In",ROW(C$2:C$295)-ROW(C$2)+1),ROW(C148))),"")</f>
        <v/>
      </c>
    </row>
    <row r="151" spans="1:5" s="327" customFormat="1" ht="15" customHeight="1" x14ac:dyDescent="0.25">
      <c r="A151" s="407"/>
      <c r="B151" s="403" t="str">
        <f>IF(Conversions!P229=TRUE,"In","Out")</f>
        <v>Out</v>
      </c>
      <c r="C151" s="404" t="str">
        <f>Conversions!Q229</f>
        <v/>
      </c>
      <c r="D151" s="289" t="str">
        <f t="array" ref="D151">IFERROR(INDEX(C$2:C$295,SMALL(IF(B$2:B$295="In",ROW(C$2:C$295)-ROW(C$2)+1),ROW(C149))),"")</f>
        <v/>
      </c>
    </row>
    <row r="152" spans="1:5" s="327" customFormat="1" ht="15" customHeight="1" x14ac:dyDescent="0.25">
      <c r="A152" s="407"/>
      <c r="B152" s="403" t="str">
        <f>IF(Conversions!P230=TRUE,"In","Out")</f>
        <v>Out</v>
      </c>
      <c r="C152" s="404" t="str">
        <f>Conversions!Q230</f>
        <v/>
      </c>
      <c r="D152" s="289" t="str">
        <f t="array" ref="D152">IFERROR(INDEX(C$2:C$295,SMALL(IF(B$2:B$295="In",ROW(C$2:C$295)-ROW(C$2)+1),ROW(C150))),"")</f>
        <v/>
      </c>
    </row>
    <row r="153" spans="1:5" s="327" customFormat="1" ht="15" customHeight="1" x14ac:dyDescent="0.25">
      <c r="A153" s="407"/>
      <c r="B153" s="403" t="str">
        <f>IF(Conversions!P231=TRUE,"In","Out")</f>
        <v>Out</v>
      </c>
      <c r="C153" s="404" t="str">
        <f>Conversions!Q231</f>
        <v/>
      </c>
      <c r="D153" s="289" t="str">
        <f t="array" ref="D153">IFERROR(INDEX(C$2:C$295,SMALL(IF(B$2:B$295="In",ROW(C$2:C$295)-ROW(C$2)+1),ROW(C151))),"")</f>
        <v/>
      </c>
      <c r="E153" s="331"/>
    </row>
    <row r="154" spans="1:5" s="327" customFormat="1" ht="15" customHeight="1" x14ac:dyDescent="0.25">
      <c r="A154" s="407"/>
      <c r="B154" s="403" t="str">
        <f>IF(Conversions!P232=TRUE,"In","Out")</f>
        <v>Out</v>
      </c>
      <c r="C154" s="404" t="str">
        <f>Conversions!Q232</f>
        <v/>
      </c>
      <c r="D154" s="289" t="str">
        <f t="array" ref="D154">IFERROR(INDEX(C$2:C$295,SMALL(IF(B$2:B$295="In",ROW(C$2:C$295)-ROW(C$2)+1),ROW(C152))),"")</f>
        <v/>
      </c>
      <c r="E154" s="331"/>
    </row>
    <row r="155" spans="1:5" s="327" customFormat="1" ht="15" customHeight="1" x14ac:dyDescent="0.25">
      <c r="A155" s="407"/>
      <c r="B155" s="403" t="str">
        <f>IF(Conversions!P233=TRUE,"In","Out")</f>
        <v>Out</v>
      </c>
      <c r="C155" s="404" t="str">
        <f>Conversions!Q233</f>
        <v/>
      </c>
      <c r="D155" s="289" t="str">
        <f t="array" ref="D155">IFERROR(INDEX(C$2:C$295,SMALL(IF(B$2:B$295="In",ROW(C$2:C$295)-ROW(C$2)+1),ROW(C153))),"")</f>
        <v/>
      </c>
      <c r="E155" s="331"/>
    </row>
    <row r="156" spans="1:5" s="327" customFormat="1" ht="15" customHeight="1" x14ac:dyDescent="0.25">
      <c r="A156" s="407"/>
      <c r="B156" s="403" t="str">
        <f>IF(Conversions!P234=TRUE,"In","Out")</f>
        <v>Out</v>
      </c>
      <c r="C156" s="404" t="str">
        <f>Conversions!Q234</f>
        <v/>
      </c>
      <c r="D156" s="289" t="str">
        <f t="array" ref="D156">IFERROR(INDEX(C$2:C$295,SMALL(IF(B$2:B$295="In",ROW(C$2:C$295)-ROW(C$2)+1),ROW(C154))),"")</f>
        <v/>
      </c>
    </row>
    <row r="157" spans="1:5" s="327" customFormat="1" ht="15" customHeight="1" x14ac:dyDescent="0.25">
      <c r="A157" s="407"/>
      <c r="B157" s="403" t="str">
        <f>IF(Conversions!P235=TRUE,"In","Out")</f>
        <v>Out</v>
      </c>
      <c r="C157" s="404" t="str">
        <f>Conversions!Q235</f>
        <v/>
      </c>
      <c r="D157" s="289" t="str">
        <f t="array" ref="D157">IFERROR(INDEX(C$2:C$295,SMALL(IF(B$2:B$295="In",ROW(C$2:C$295)-ROW(C$2)+1),ROW(C155))),"")</f>
        <v/>
      </c>
    </row>
    <row r="158" spans="1:5" s="327" customFormat="1" ht="15" customHeight="1" x14ac:dyDescent="0.25">
      <c r="A158" s="407"/>
      <c r="B158" s="403" t="str">
        <f>IF(Conversions!P236=TRUE,"In","Out")</f>
        <v>Out</v>
      </c>
      <c r="C158" s="404" t="str">
        <f>Conversions!Q236</f>
        <v/>
      </c>
      <c r="D158" s="289" t="str">
        <f t="array" ref="D158">IFERROR(INDEX(C$2:C$295,SMALL(IF(B$2:B$295="In",ROW(C$2:C$295)-ROW(C$2)+1),ROW(C156))),"")</f>
        <v/>
      </c>
    </row>
    <row r="159" spans="1:5" s="327" customFormat="1" ht="15" customHeight="1" x14ac:dyDescent="0.25">
      <c r="A159" s="407"/>
      <c r="B159" s="403" t="str">
        <f>IF(Conversions!P237=TRUE,"In","Out")</f>
        <v>Out</v>
      </c>
      <c r="C159" s="404" t="str">
        <f>Conversions!Q237</f>
        <v/>
      </c>
      <c r="D159" s="289" t="str">
        <f t="array" ref="D159">IFERROR(INDEX(C$2:C$295,SMALL(IF(B$2:B$295="In",ROW(C$2:C$295)-ROW(C$2)+1),ROW(C157))),"")</f>
        <v/>
      </c>
    </row>
    <row r="160" spans="1:5" s="327" customFormat="1" ht="15" customHeight="1" x14ac:dyDescent="0.25">
      <c r="A160" s="407"/>
      <c r="B160" s="403" t="str">
        <f>IF(Conversions!P238=TRUE,"In","Out")</f>
        <v>Out</v>
      </c>
      <c r="C160" s="404" t="str">
        <f>Conversions!Q238</f>
        <v/>
      </c>
      <c r="D160" s="289" t="str">
        <f t="array" ref="D160">IFERROR(INDEX(C$2:C$295,SMALL(IF(B$2:B$295="In",ROW(C$2:C$295)-ROW(C$2)+1),ROW(C158))),"")</f>
        <v/>
      </c>
    </row>
    <row r="161" spans="1:4" s="327" customFormat="1" ht="15" customHeight="1" x14ac:dyDescent="0.25">
      <c r="A161" s="407"/>
      <c r="B161" s="403" t="str">
        <f>IF(Conversions!P239=TRUE,"In","Out")</f>
        <v>Out</v>
      </c>
      <c r="C161" s="404" t="str">
        <f>Conversions!Q239</f>
        <v/>
      </c>
      <c r="D161" s="289" t="str">
        <f t="array" ref="D161">IFERROR(INDEX(C$2:C$295,SMALL(IF(B$2:B$295="In",ROW(C$2:C$295)-ROW(C$2)+1),ROW(C159))),"")</f>
        <v/>
      </c>
    </row>
    <row r="162" spans="1:4" s="327" customFormat="1" ht="15" customHeight="1" x14ac:dyDescent="0.25">
      <c r="A162" s="407"/>
      <c r="B162" s="403" t="str">
        <f>IF(Conversions!P240=TRUE,"In","Out")</f>
        <v>Out</v>
      </c>
      <c r="C162" s="404" t="str">
        <f>Conversions!Q240</f>
        <v/>
      </c>
      <c r="D162" s="289" t="str">
        <f t="array" ref="D162">IFERROR(INDEX(C$2:C$295,SMALL(IF(B$2:B$295="In",ROW(C$2:C$295)-ROW(C$2)+1),ROW(C160))),"")</f>
        <v/>
      </c>
    </row>
    <row r="163" spans="1:4" s="327" customFormat="1" ht="15" customHeight="1" x14ac:dyDescent="0.25">
      <c r="A163" s="407"/>
      <c r="B163" s="403" t="str">
        <f>IF(Conversions!P241=TRUE,"In","Out")</f>
        <v>Out</v>
      </c>
      <c r="C163" s="404" t="str">
        <f>Conversions!Q241</f>
        <v/>
      </c>
      <c r="D163" s="289" t="str">
        <f t="array" ref="D163">IFERROR(INDEX(C$2:C$295,SMALL(IF(B$2:B$295="In",ROW(C$2:C$295)-ROW(C$2)+1),ROW(C161))),"")</f>
        <v/>
      </c>
    </row>
    <row r="164" spans="1:4" s="327" customFormat="1" ht="15" customHeight="1" x14ac:dyDescent="0.25">
      <c r="A164" s="407"/>
      <c r="B164" s="403" t="str">
        <f>IF(Conversions!P242=TRUE,"In","Out")</f>
        <v>Out</v>
      </c>
      <c r="C164" s="404" t="str">
        <f>Conversions!Q242</f>
        <v/>
      </c>
      <c r="D164" s="289" t="str">
        <f t="array" ref="D164">IFERROR(INDEX(C$2:C$295,SMALL(IF(B$2:B$295="In",ROW(C$2:C$295)-ROW(C$2)+1),ROW(C162))),"")</f>
        <v/>
      </c>
    </row>
    <row r="165" spans="1:4" s="327" customFormat="1" ht="15" customHeight="1" x14ac:dyDescent="0.25">
      <c r="A165" s="407"/>
      <c r="B165" s="403" t="str">
        <f>IF(Conversions!P243=TRUE,"In","Out")</f>
        <v>Out</v>
      </c>
      <c r="C165" s="404" t="str">
        <f>Conversions!Q243</f>
        <v/>
      </c>
      <c r="D165" s="289" t="str">
        <f t="array" ref="D165">IFERROR(INDEX(C$2:C$295,SMALL(IF(B$2:B$295="In",ROW(C$2:C$295)-ROW(C$2)+1),ROW(C163))),"")</f>
        <v/>
      </c>
    </row>
    <row r="166" spans="1:4" s="327" customFormat="1" ht="15" customHeight="1" x14ac:dyDescent="0.25">
      <c r="A166" s="407"/>
      <c r="B166" s="403" t="str">
        <f>IF(Conversions!P244=TRUE,"In","Out")</f>
        <v>Out</v>
      </c>
      <c r="C166" s="404" t="str">
        <f>Conversions!Q244</f>
        <v/>
      </c>
      <c r="D166" s="289" t="str">
        <f t="array" ref="D166">IFERROR(INDEX(C$2:C$295,SMALL(IF(B$2:B$295="In",ROW(C$2:C$295)-ROW(C$2)+1),ROW(C164))),"")</f>
        <v/>
      </c>
    </row>
    <row r="167" spans="1:4" s="327" customFormat="1" ht="15" customHeight="1" x14ac:dyDescent="0.25">
      <c r="A167" s="407"/>
      <c r="B167" s="403" t="str">
        <f>IF(Conversions!P245=TRUE,"In","Out")</f>
        <v>Out</v>
      </c>
      <c r="C167" s="404" t="str">
        <f>Conversions!Q245</f>
        <v/>
      </c>
      <c r="D167" s="289" t="str">
        <f t="array" ref="D167">IFERROR(INDEX(C$2:C$295,SMALL(IF(B$2:B$295="In",ROW(C$2:C$295)-ROW(C$2)+1),ROW(C165))),"")</f>
        <v/>
      </c>
    </row>
    <row r="168" spans="1:4" s="327" customFormat="1" ht="15" customHeight="1" x14ac:dyDescent="0.25">
      <c r="A168" s="407"/>
      <c r="B168" s="403" t="str">
        <f>IF(Conversions!P246=TRUE,"In","Out")</f>
        <v>Out</v>
      </c>
      <c r="C168" s="404" t="str">
        <f>Conversions!Q246</f>
        <v/>
      </c>
      <c r="D168" s="289" t="str">
        <f t="array" ref="D168">IFERROR(INDEX(C$2:C$295,SMALL(IF(B$2:B$295="In",ROW(C$2:C$295)-ROW(C$2)+1),ROW(C166))),"")</f>
        <v/>
      </c>
    </row>
    <row r="169" spans="1:4" s="327" customFormat="1" ht="15" customHeight="1" x14ac:dyDescent="0.25">
      <c r="A169" s="407"/>
      <c r="B169" s="403" t="str">
        <f>IF(Conversions!P247=TRUE,"In","Out")</f>
        <v>Out</v>
      </c>
      <c r="C169" s="404" t="str">
        <f>Conversions!Q247</f>
        <v/>
      </c>
      <c r="D169" s="289" t="str">
        <f t="array" ref="D169">IFERROR(INDEX(C$2:C$295,SMALL(IF(B$2:B$295="In",ROW(C$2:C$295)-ROW(C$2)+1),ROW(C167))),"")</f>
        <v/>
      </c>
    </row>
    <row r="170" spans="1:4" s="327" customFormat="1" ht="15" customHeight="1" x14ac:dyDescent="0.25">
      <c r="A170" s="407"/>
      <c r="B170" s="403" t="str">
        <f>IF(Conversions!P248=TRUE,"In","Out")</f>
        <v>Out</v>
      </c>
      <c r="C170" s="404" t="str">
        <f>Conversions!Q248</f>
        <v/>
      </c>
      <c r="D170" s="289" t="str">
        <f t="array" ref="D170">IFERROR(INDEX(C$2:C$295,SMALL(IF(B$2:B$295="In",ROW(C$2:C$295)-ROW(C$2)+1),ROW(C168))),"")</f>
        <v/>
      </c>
    </row>
    <row r="171" spans="1:4" s="327" customFormat="1" ht="15" customHeight="1" x14ac:dyDescent="0.25">
      <c r="A171" s="407"/>
      <c r="B171" s="403" t="str">
        <f>IF(Conversions!P249=TRUE,"In","Out")</f>
        <v>Out</v>
      </c>
      <c r="C171" s="404" t="str">
        <f>Conversions!Q249</f>
        <v/>
      </c>
      <c r="D171" s="289" t="str">
        <f t="array" ref="D171">IFERROR(INDEX(C$2:C$295,SMALL(IF(B$2:B$295="In",ROW(C$2:C$295)-ROW(C$2)+1),ROW(C169))),"")</f>
        <v/>
      </c>
    </row>
    <row r="172" spans="1:4" s="327" customFormat="1" ht="15" customHeight="1" x14ac:dyDescent="0.25">
      <c r="A172" s="407"/>
      <c r="B172" s="403" t="str">
        <f>IF(Conversions!P250=TRUE,"In","Out")</f>
        <v>Out</v>
      </c>
      <c r="C172" s="404" t="str">
        <f>Conversions!Q250</f>
        <v/>
      </c>
      <c r="D172" s="289" t="str">
        <f t="array" ref="D172">IFERROR(INDEX(C$2:C$295,SMALL(IF(B$2:B$295="In",ROW(C$2:C$295)-ROW(C$2)+1),ROW(C170))),"")</f>
        <v/>
      </c>
    </row>
    <row r="173" spans="1:4" s="327" customFormat="1" ht="15" customHeight="1" x14ac:dyDescent="0.25">
      <c r="A173" s="407"/>
      <c r="B173" s="403" t="str">
        <f>IF(Conversions!P251=TRUE,"In","Out")</f>
        <v>Out</v>
      </c>
      <c r="C173" s="404" t="str">
        <f>Conversions!Q251</f>
        <v/>
      </c>
      <c r="D173" s="289" t="str">
        <f t="array" ref="D173">IFERROR(INDEX(C$2:C$295,SMALL(IF(B$2:B$295="In",ROW(C$2:C$295)-ROW(C$2)+1),ROW(C171))),"")</f>
        <v/>
      </c>
    </row>
    <row r="174" spans="1:4" s="327" customFormat="1" ht="15" customHeight="1" x14ac:dyDescent="0.25">
      <c r="A174" s="407"/>
      <c r="B174" s="403" t="str">
        <f>IF(Conversions!P252=TRUE,"In","Out")</f>
        <v>Out</v>
      </c>
      <c r="C174" s="404" t="str">
        <f>Conversions!Q252</f>
        <v/>
      </c>
      <c r="D174" s="289" t="str">
        <f t="array" ref="D174">IFERROR(INDEX(C$2:C$295,SMALL(IF(B$2:B$295="In",ROW(C$2:C$295)-ROW(C$2)+1),ROW(C172))),"")</f>
        <v/>
      </c>
    </row>
    <row r="175" spans="1:4" s="327" customFormat="1" ht="15" customHeight="1" x14ac:dyDescent="0.25">
      <c r="A175" s="407"/>
      <c r="B175" s="403" t="str">
        <f>IF(Conversions!P253=TRUE,"In","Out")</f>
        <v>Out</v>
      </c>
      <c r="C175" s="404" t="str">
        <f>Conversions!Q253</f>
        <v/>
      </c>
      <c r="D175" s="289" t="str">
        <f t="array" ref="D175">IFERROR(INDEX(C$2:C$295,SMALL(IF(B$2:B$295="In",ROW(C$2:C$295)-ROW(C$2)+1),ROW(C173))),"")</f>
        <v/>
      </c>
    </row>
    <row r="176" spans="1:4" s="327" customFormat="1" ht="15" customHeight="1" x14ac:dyDescent="0.25">
      <c r="A176" s="407"/>
      <c r="B176" s="403" t="str">
        <f>IF(Conversions!P254=TRUE,"In","Out")</f>
        <v>Out</v>
      </c>
      <c r="C176" s="404" t="str">
        <f>Conversions!Q254</f>
        <v/>
      </c>
      <c r="D176" s="289" t="str">
        <f t="array" ref="D176">IFERROR(INDEX(C$2:C$295,SMALL(IF(B$2:B$295="In",ROW(C$2:C$295)-ROW(C$2)+1),ROW(C174))),"")</f>
        <v/>
      </c>
    </row>
    <row r="177" spans="1:4" s="327" customFormat="1" ht="15" customHeight="1" x14ac:dyDescent="0.25">
      <c r="A177" s="407"/>
      <c r="B177" s="403" t="str">
        <f>IF(Conversions!P255=TRUE,"In","Out")</f>
        <v>Out</v>
      </c>
      <c r="C177" s="404" t="str">
        <f>Conversions!Q255</f>
        <v/>
      </c>
      <c r="D177" s="289" t="str">
        <f t="array" ref="D177">IFERROR(INDEX(C$2:C$295,SMALL(IF(B$2:B$295="In",ROW(C$2:C$295)-ROW(C$2)+1),ROW(C175))),"")</f>
        <v/>
      </c>
    </row>
    <row r="178" spans="1:4" s="327" customFormat="1" ht="15" customHeight="1" x14ac:dyDescent="0.25">
      <c r="A178" s="407"/>
      <c r="B178" s="403" t="str">
        <f>IF(Conversions!P256=TRUE,"In","Out")</f>
        <v>Out</v>
      </c>
      <c r="C178" s="404" t="str">
        <f>Conversions!Q256</f>
        <v/>
      </c>
      <c r="D178" s="289" t="str">
        <f t="array" ref="D178">IFERROR(INDEX(C$2:C$295,SMALL(IF(B$2:B$295="In",ROW(C$2:C$295)-ROW(C$2)+1),ROW(C176))),"")</f>
        <v/>
      </c>
    </row>
    <row r="179" spans="1:4" s="327" customFormat="1" ht="15" customHeight="1" x14ac:dyDescent="0.25">
      <c r="A179" s="407"/>
      <c r="B179" s="403" t="str">
        <f>IF(Conversions!P257=TRUE,"In","Out")</f>
        <v>Out</v>
      </c>
      <c r="C179" s="404" t="str">
        <f>Conversions!Q257</f>
        <v/>
      </c>
      <c r="D179" s="289" t="str">
        <f t="array" ref="D179">IFERROR(INDEX(C$2:C$295,SMALL(IF(B$2:B$295="In",ROW(C$2:C$295)-ROW(C$2)+1),ROW(C177))),"")</f>
        <v/>
      </c>
    </row>
    <row r="180" spans="1:4" s="327" customFormat="1" ht="15" customHeight="1" x14ac:dyDescent="0.25">
      <c r="A180" s="407"/>
      <c r="B180" s="403" t="str">
        <f>IF(Conversions!P258=TRUE,"In","Out")</f>
        <v>Out</v>
      </c>
      <c r="C180" s="404" t="str">
        <f>Conversions!Q258</f>
        <v/>
      </c>
      <c r="D180" s="289" t="str">
        <f t="array" ref="D180">IFERROR(INDEX(C$2:C$295,SMALL(IF(B$2:B$295="In",ROW(C$2:C$295)-ROW(C$2)+1),ROW(C178))),"")</f>
        <v/>
      </c>
    </row>
    <row r="181" spans="1:4" s="327" customFormat="1" ht="15" customHeight="1" x14ac:dyDescent="0.25">
      <c r="A181" s="407"/>
      <c r="B181" s="403" t="str">
        <f>IF(Conversions!P259=TRUE,"In","Out")</f>
        <v>Out</v>
      </c>
      <c r="C181" s="404" t="str">
        <f>Conversions!Q259</f>
        <v/>
      </c>
      <c r="D181" s="289" t="str">
        <f t="array" ref="D181">IFERROR(INDEX(C$2:C$295,SMALL(IF(B$2:B$295="In",ROW(C$2:C$295)-ROW(C$2)+1),ROW(C179))),"")</f>
        <v/>
      </c>
    </row>
    <row r="182" spans="1:4" s="327" customFormat="1" ht="15" customHeight="1" x14ac:dyDescent="0.25">
      <c r="A182" s="407"/>
      <c r="B182" s="403" t="str">
        <f>IF(Conversions!P260=TRUE,"In","Out")</f>
        <v>Out</v>
      </c>
      <c r="C182" s="404" t="str">
        <f>Conversions!Q260</f>
        <v/>
      </c>
      <c r="D182" s="289" t="str">
        <f t="array" ref="D182">IFERROR(INDEX(C$2:C$295,SMALL(IF(B$2:B$295="In",ROW(C$2:C$295)-ROW(C$2)+1),ROW(C180))),"")</f>
        <v/>
      </c>
    </row>
    <row r="183" spans="1:4" s="327" customFormat="1" ht="15" customHeight="1" x14ac:dyDescent="0.25">
      <c r="A183" s="407"/>
      <c r="B183" s="403" t="str">
        <f>IF(Conversions!P261=TRUE,"In","Out")</f>
        <v>Out</v>
      </c>
      <c r="C183" s="404" t="str">
        <f>Conversions!Q261</f>
        <v/>
      </c>
      <c r="D183" s="289" t="str">
        <f t="array" ref="D183">IFERROR(INDEX(C$2:C$295,SMALL(IF(B$2:B$295="In",ROW(C$2:C$295)-ROW(C$2)+1),ROW(C181))),"")</f>
        <v/>
      </c>
    </row>
    <row r="184" spans="1:4" s="327" customFormat="1" ht="15" customHeight="1" x14ac:dyDescent="0.25">
      <c r="A184" s="407"/>
      <c r="B184" s="403" t="str">
        <f>IF(Conversions!P262=TRUE,"In","Out")</f>
        <v>Out</v>
      </c>
      <c r="C184" s="404" t="str">
        <f>Conversions!Q262</f>
        <v/>
      </c>
      <c r="D184" s="289" t="str">
        <f t="array" ref="D184">IFERROR(INDEX(C$2:C$295,SMALL(IF(B$2:B$295="In",ROW(C$2:C$295)-ROW(C$2)+1),ROW(C182))),"")</f>
        <v/>
      </c>
    </row>
    <row r="185" spans="1:4" s="327" customFormat="1" ht="15" customHeight="1" x14ac:dyDescent="0.25">
      <c r="A185" s="407"/>
      <c r="B185" s="403" t="str">
        <f>IF(Conversions!P268=TRUE,"In","Out")</f>
        <v>Out</v>
      </c>
      <c r="C185" s="404" t="str">
        <f>Conversions!Q268</f>
        <v/>
      </c>
      <c r="D185" s="289" t="str">
        <f t="array" ref="D185">IFERROR(INDEX(C$2:C$295,SMALL(IF(B$2:B$295="In",ROW(C$2:C$295)-ROW(C$2)+1),ROW(C183))),"")</f>
        <v/>
      </c>
    </row>
    <row r="186" spans="1:4" s="327" customFormat="1" ht="15" customHeight="1" x14ac:dyDescent="0.25">
      <c r="A186" s="407"/>
      <c r="B186" s="403" t="str">
        <f>IF(Conversions!P269=TRUE,"In","Out")</f>
        <v>Out</v>
      </c>
      <c r="C186" s="404" t="str">
        <f>Conversions!Q269</f>
        <v/>
      </c>
      <c r="D186" s="289" t="str">
        <f t="array" ref="D186">IFERROR(INDEX(C$2:C$295,SMALL(IF(B$2:B$295="In",ROW(C$2:C$295)-ROW(C$2)+1),ROW(C184))),"")</f>
        <v/>
      </c>
    </row>
    <row r="187" spans="1:4" s="327" customFormat="1" ht="15" customHeight="1" x14ac:dyDescent="0.25">
      <c r="A187" s="407"/>
      <c r="B187" s="403" t="str">
        <f>IF(Conversions!P270=TRUE,"In","Out")</f>
        <v>Out</v>
      </c>
      <c r="C187" s="404" t="str">
        <f>Conversions!Q270</f>
        <v/>
      </c>
      <c r="D187" s="289" t="str">
        <f t="array" ref="D187">IFERROR(INDEX(C$2:C$295,SMALL(IF(B$2:B$295="In",ROW(C$2:C$295)-ROW(C$2)+1),ROW(C185))),"")</f>
        <v/>
      </c>
    </row>
    <row r="188" spans="1:4" s="327" customFormat="1" ht="15" customHeight="1" x14ac:dyDescent="0.25">
      <c r="A188" s="407"/>
      <c r="B188" s="403" t="str">
        <f>IF(Conversions!P271=TRUE,"In","Out")</f>
        <v>Out</v>
      </c>
      <c r="C188" s="404" t="str">
        <f>Conversions!Q271</f>
        <v/>
      </c>
      <c r="D188" s="289" t="str">
        <f t="array" ref="D188">IFERROR(INDEX(C$2:C$295,SMALL(IF(B$2:B$295="In",ROW(C$2:C$295)-ROW(C$2)+1),ROW(C186))),"")</f>
        <v/>
      </c>
    </row>
    <row r="189" spans="1:4" s="327" customFormat="1" ht="15" customHeight="1" x14ac:dyDescent="0.25">
      <c r="A189" s="407"/>
      <c r="B189" s="403" t="str">
        <f>IF(Conversions!P272=TRUE,"In","Out")</f>
        <v>Out</v>
      </c>
      <c r="C189" s="404" t="str">
        <f>Conversions!Q272</f>
        <v/>
      </c>
      <c r="D189" s="289" t="str">
        <f t="array" ref="D189">IFERROR(INDEX(C$2:C$295,SMALL(IF(B$2:B$295="In",ROW(C$2:C$295)-ROW(C$2)+1),ROW(C187))),"")</f>
        <v/>
      </c>
    </row>
    <row r="190" spans="1:4" s="327" customFormat="1" ht="15" customHeight="1" x14ac:dyDescent="0.25">
      <c r="A190" s="407"/>
      <c r="B190" s="403" t="str">
        <f>IF(Conversions!P273=TRUE,"In","Out")</f>
        <v>Out</v>
      </c>
      <c r="C190" s="404" t="str">
        <f>Conversions!Q273</f>
        <v/>
      </c>
      <c r="D190" s="289" t="str">
        <f t="array" ref="D190">IFERROR(INDEX(C$2:C$295,SMALL(IF(B$2:B$295="In",ROW(C$2:C$295)-ROW(C$2)+1),ROW(C188))),"")</f>
        <v/>
      </c>
    </row>
    <row r="191" spans="1:4" s="327" customFormat="1" ht="15" customHeight="1" x14ac:dyDescent="0.25">
      <c r="A191" s="407"/>
      <c r="B191" s="403" t="str">
        <f>IF(Conversions!P274=TRUE,"In","Out")</f>
        <v>Out</v>
      </c>
      <c r="C191" s="404" t="str">
        <f>Conversions!Q274</f>
        <v/>
      </c>
      <c r="D191" s="289" t="str">
        <f t="array" ref="D191">IFERROR(INDEX(C$2:C$295,SMALL(IF(B$2:B$295="In",ROW(C$2:C$295)-ROW(C$2)+1),ROW(C189))),"")</f>
        <v/>
      </c>
    </row>
    <row r="192" spans="1:4" s="327" customFormat="1" ht="15" customHeight="1" x14ac:dyDescent="0.25">
      <c r="A192" s="407"/>
      <c r="B192" s="403" t="str">
        <f>IF(Conversions!P275=TRUE,"In","Out")</f>
        <v>Out</v>
      </c>
      <c r="C192" s="404" t="str">
        <f>Conversions!Q275</f>
        <v/>
      </c>
      <c r="D192" s="289" t="str">
        <f t="array" ref="D192">IFERROR(INDEX(C$2:C$295,SMALL(IF(B$2:B$295="In",ROW(C$2:C$295)-ROW(C$2)+1),ROW(C190))),"")</f>
        <v/>
      </c>
    </row>
    <row r="193" spans="1:4" s="327" customFormat="1" ht="15" customHeight="1" x14ac:dyDescent="0.25">
      <c r="A193" s="407"/>
      <c r="B193" s="403" t="str">
        <f>IF(Conversions!P276=TRUE,"In","Out")</f>
        <v>Out</v>
      </c>
      <c r="C193" s="404" t="str">
        <f>Conversions!Q276</f>
        <v/>
      </c>
      <c r="D193" s="289" t="str">
        <f t="array" ref="D193">IFERROR(INDEX(C$2:C$295,SMALL(IF(B$2:B$295="In",ROW(C$2:C$295)-ROW(C$2)+1),ROW(C191))),"")</f>
        <v/>
      </c>
    </row>
    <row r="194" spans="1:4" s="327" customFormat="1" ht="15" customHeight="1" x14ac:dyDescent="0.25">
      <c r="A194" s="407"/>
      <c r="B194" s="403" t="str">
        <f>IF(Conversions!P277=TRUE,"In","Out")</f>
        <v>Out</v>
      </c>
      <c r="C194" s="404" t="str">
        <f>Conversions!Q277</f>
        <v/>
      </c>
      <c r="D194" s="289" t="str">
        <f t="array" ref="D194">IFERROR(INDEX(C$2:C$295,SMALL(IF(B$2:B$295="In",ROW(C$2:C$295)-ROW(C$2)+1),ROW(C192))),"")</f>
        <v/>
      </c>
    </row>
    <row r="195" spans="1:4" s="327" customFormat="1" ht="15" customHeight="1" x14ac:dyDescent="0.25">
      <c r="A195" s="407"/>
      <c r="B195" s="403" t="str">
        <f>IF(Conversions!P278=TRUE,"In","Out")</f>
        <v>Out</v>
      </c>
      <c r="C195" s="404" t="str">
        <f>Conversions!Q278</f>
        <v/>
      </c>
      <c r="D195" s="289" t="str">
        <f t="array" ref="D195">IFERROR(INDEX(C$2:C$295,SMALL(IF(B$2:B$295="In",ROW(C$2:C$295)-ROW(C$2)+1),ROW(C193))),"")</f>
        <v/>
      </c>
    </row>
    <row r="196" spans="1:4" s="327" customFormat="1" ht="15" customHeight="1" x14ac:dyDescent="0.25">
      <c r="A196" s="407"/>
      <c r="B196" s="403" t="str">
        <f>IF(Conversions!P279=TRUE,"In","Out")</f>
        <v>Out</v>
      </c>
      <c r="C196" s="404" t="str">
        <f>Conversions!Q279</f>
        <v/>
      </c>
      <c r="D196" s="289" t="str">
        <f t="array" ref="D196">IFERROR(INDEX(C$2:C$295,SMALL(IF(B$2:B$295="In",ROW(C$2:C$295)-ROW(C$2)+1),ROW(C194))),"")</f>
        <v/>
      </c>
    </row>
    <row r="197" spans="1:4" s="327" customFormat="1" ht="15" customHeight="1" x14ac:dyDescent="0.25">
      <c r="A197" s="407"/>
      <c r="B197" s="403" t="str">
        <f>IF(Conversions!P280=TRUE,"In","Out")</f>
        <v>Out</v>
      </c>
      <c r="C197" s="404" t="str">
        <f>Conversions!Q280</f>
        <v/>
      </c>
      <c r="D197" s="289" t="str">
        <f t="array" ref="D197">IFERROR(INDEX(C$2:C$295,SMALL(IF(B$2:B$295="In",ROW(C$2:C$295)-ROW(C$2)+1),ROW(C195))),"")</f>
        <v/>
      </c>
    </row>
    <row r="198" spans="1:4" s="327" customFormat="1" ht="15" customHeight="1" x14ac:dyDescent="0.25">
      <c r="A198" s="407"/>
      <c r="B198" s="403" t="str">
        <f>IF(Conversions!P281=TRUE,"In","Out")</f>
        <v>Out</v>
      </c>
      <c r="C198" s="404" t="str">
        <f>Conversions!Q281</f>
        <v/>
      </c>
      <c r="D198" s="289" t="str">
        <f t="array" ref="D198">IFERROR(INDEX(C$2:C$295,SMALL(IF(B$2:B$295="In",ROW(C$2:C$295)-ROW(C$2)+1),ROW(C196))),"")</f>
        <v/>
      </c>
    </row>
    <row r="199" spans="1:4" s="327" customFormat="1" ht="15" customHeight="1" x14ac:dyDescent="0.25">
      <c r="A199" s="407"/>
      <c r="B199" s="403" t="str">
        <f>IF(Conversions!P282=TRUE,"In","Out")</f>
        <v>Out</v>
      </c>
      <c r="C199" s="404" t="str">
        <f>Conversions!Q282</f>
        <v/>
      </c>
      <c r="D199" s="289" t="str">
        <f t="array" ref="D199">IFERROR(INDEX(C$2:C$295,SMALL(IF(B$2:B$295="In",ROW(C$2:C$295)-ROW(C$2)+1),ROW(C197))),"")</f>
        <v/>
      </c>
    </row>
    <row r="200" spans="1:4" s="327" customFormat="1" ht="15" customHeight="1" x14ac:dyDescent="0.25">
      <c r="A200" s="407"/>
      <c r="B200" s="403" t="str">
        <f>IF(Conversions!P283=TRUE,"In","Out")</f>
        <v>Out</v>
      </c>
      <c r="C200" s="404" t="str">
        <f>Conversions!Q283</f>
        <v/>
      </c>
      <c r="D200" s="289" t="str">
        <f t="array" ref="D200">IFERROR(INDEX(C$2:C$295,SMALL(IF(B$2:B$295="In",ROW(C$2:C$295)-ROW(C$2)+1),ROW(C198))),"")</f>
        <v/>
      </c>
    </row>
    <row r="201" spans="1:4" s="327" customFormat="1" ht="15" customHeight="1" x14ac:dyDescent="0.25">
      <c r="A201" s="407"/>
      <c r="B201" s="403" t="str">
        <f>IF(Conversions!P284=TRUE,"In","Out")</f>
        <v>Out</v>
      </c>
      <c r="C201" s="404" t="str">
        <f>Conversions!Q284</f>
        <v/>
      </c>
      <c r="D201" s="289" t="str">
        <f t="array" ref="D201">IFERROR(INDEX(C$2:C$295,SMALL(IF(B$2:B$295="In",ROW(C$2:C$295)-ROW(C$2)+1),ROW(C199))),"")</f>
        <v/>
      </c>
    </row>
    <row r="202" spans="1:4" s="327" customFormat="1" ht="15" customHeight="1" x14ac:dyDescent="0.25">
      <c r="A202" s="407"/>
      <c r="B202" s="403" t="str">
        <f>IF(Conversions!P285=TRUE,"In","Out")</f>
        <v>Out</v>
      </c>
      <c r="C202" s="404" t="str">
        <f>Conversions!Q285</f>
        <v/>
      </c>
      <c r="D202" s="289" t="str">
        <f t="array" ref="D202">IFERROR(INDEX(C$2:C$295,SMALL(IF(B$2:B$295="In",ROW(C$2:C$295)-ROW(C$2)+1),ROW(C200))),"")</f>
        <v/>
      </c>
    </row>
    <row r="203" spans="1:4" s="327" customFormat="1" ht="15" customHeight="1" x14ac:dyDescent="0.25">
      <c r="A203" s="407"/>
      <c r="B203" s="403" t="str">
        <f>IF(Conversions!P286=TRUE,"In","Out")</f>
        <v>Out</v>
      </c>
      <c r="C203" s="404" t="str">
        <f>Conversions!Q286</f>
        <v/>
      </c>
      <c r="D203" s="289" t="str">
        <f t="array" ref="D203">IFERROR(INDEX(C$2:C$295,SMALL(IF(B$2:B$295="In",ROW(C$2:C$295)-ROW(C$2)+1),ROW(C201))),"")</f>
        <v/>
      </c>
    </row>
    <row r="204" spans="1:4" s="327" customFormat="1" ht="15" customHeight="1" x14ac:dyDescent="0.25">
      <c r="A204" s="407"/>
      <c r="B204" s="403" t="str">
        <f>IF(Conversions!P287=TRUE,"In","Out")</f>
        <v>Out</v>
      </c>
      <c r="C204" s="404" t="str">
        <f>Conversions!Q287</f>
        <v/>
      </c>
      <c r="D204" s="289" t="str">
        <f t="array" ref="D204">IFERROR(INDEX(C$2:C$295,SMALL(IF(B$2:B$295="In",ROW(C$2:C$295)-ROW(C$2)+1),ROW(C202))),"")</f>
        <v/>
      </c>
    </row>
    <row r="205" spans="1:4" s="327" customFormat="1" ht="15" customHeight="1" x14ac:dyDescent="0.25">
      <c r="A205" s="407"/>
      <c r="B205" s="403" t="str">
        <f>IF(Conversions!P288=TRUE,"In","Out")</f>
        <v>Out</v>
      </c>
      <c r="C205" s="404" t="str">
        <f>Conversions!Q288</f>
        <v/>
      </c>
      <c r="D205" s="289" t="str">
        <f t="array" ref="D205">IFERROR(INDEX(C$2:C$295,SMALL(IF(B$2:B$295="In",ROW(C$2:C$295)-ROW(C$2)+1),ROW(C203))),"")</f>
        <v/>
      </c>
    </row>
    <row r="206" spans="1:4" s="327" customFormat="1" ht="15" customHeight="1" x14ac:dyDescent="0.25">
      <c r="A206" s="407"/>
      <c r="B206" s="403" t="str">
        <f>IF(Conversions!P289=TRUE,"In","Out")</f>
        <v>Out</v>
      </c>
      <c r="C206" s="404" t="str">
        <f>Conversions!Q289</f>
        <v/>
      </c>
      <c r="D206" s="289" t="str">
        <f t="array" ref="D206">IFERROR(INDEX(C$2:C$295,SMALL(IF(B$2:B$295="In",ROW(C$2:C$295)-ROW(C$2)+1),ROW(C204))),"")</f>
        <v/>
      </c>
    </row>
    <row r="207" spans="1:4" s="327" customFormat="1" ht="15" customHeight="1" x14ac:dyDescent="0.25">
      <c r="A207" s="407"/>
      <c r="B207" s="403" t="str">
        <f>IF(Conversions!P290=TRUE,"In","Out")</f>
        <v>Out</v>
      </c>
      <c r="C207" s="404" t="str">
        <f>Conversions!Q290</f>
        <v/>
      </c>
      <c r="D207" s="289" t="str">
        <f t="array" ref="D207">IFERROR(INDEX(C$2:C$295,SMALL(IF(B$2:B$295="In",ROW(C$2:C$295)-ROW(C$2)+1),ROW(C205))),"")</f>
        <v/>
      </c>
    </row>
    <row r="208" spans="1:4" s="327" customFormat="1" ht="15" customHeight="1" x14ac:dyDescent="0.25">
      <c r="A208" s="407"/>
      <c r="B208" s="403" t="str">
        <f>IF(Conversions!P291=TRUE,"In","Out")</f>
        <v>Out</v>
      </c>
      <c r="C208" s="404" t="str">
        <f>Conversions!Q291</f>
        <v/>
      </c>
      <c r="D208" s="289" t="str">
        <f t="array" ref="D208">IFERROR(INDEX(C$2:C$295,SMALL(IF(B$2:B$295="In",ROW(C$2:C$295)-ROW(C$2)+1),ROW(C206))),"")</f>
        <v/>
      </c>
    </row>
    <row r="209" spans="1:4" s="327" customFormat="1" ht="15" customHeight="1" x14ac:dyDescent="0.25">
      <c r="A209" s="407"/>
      <c r="B209" s="403" t="str">
        <f>IF(Conversions!P292=TRUE,"In","Out")</f>
        <v>Out</v>
      </c>
      <c r="C209" s="404" t="str">
        <f>Conversions!Q292</f>
        <v/>
      </c>
      <c r="D209" s="289" t="str">
        <f t="array" ref="D209">IFERROR(INDEX(C$2:C$295,SMALL(IF(B$2:B$295="In",ROW(C$2:C$295)-ROW(C$2)+1),ROW(C207))),"")</f>
        <v/>
      </c>
    </row>
    <row r="210" spans="1:4" s="327" customFormat="1" ht="15" customHeight="1" x14ac:dyDescent="0.25">
      <c r="A210" s="407"/>
      <c r="B210" s="403" t="str">
        <f>IF(Conversions!P293=TRUE,"In","Out")</f>
        <v>Out</v>
      </c>
      <c r="C210" s="404" t="str">
        <f>Conversions!Q293</f>
        <v/>
      </c>
      <c r="D210" s="289" t="str">
        <f t="array" ref="D210">IFERROR(INDEX(C$2:C$295,SMALL(IF(B$2:B$295="In",ROW(C$2:C$295)-ROW(C$2)+1),ROW(C208))),"")</f>
        <v/>
      </c>
    </row>
    <row r="211" spans="1:4" s="327" customFormat="1" ht="15" customHeight="1" x14ac:dyDescent="0.25">
      <c r="A211" s="407"/>
      <c r="B211" s="403" t="str">
        <f>IF(Conversions!P294=TRUE,"In","Out")</f>
        <v>Out</v>
      </c>
      <c r="C211" s="404" t="str">
        <f>Conversions!Q294</f>
        <v/>
      </c>
      <c r="D211" s="289" t="str">
        <f t="array" ref="D211">IFERROR(INDEX(C$2:C$295,SMALL(IF(B$2:B$295="In",ROW(C$2:C$295)-ROW(C$2)+1),ROW(C209))),"")</f>
        <v/>
      </c>
    </row>
    <row r="212" spans="1:4" s="327" customFormat="1" ht="15" customHeight="1" x14ac:dyDescent="0.25">
      <c r="A212" s="407"/>
      <c r="B212" s="403" t="str">
        <f>IF(Conversions!P295=TRUE,"In","Out")</f>
        <v>Out</v>
      </c>
      <c r="C212" s="404" t="str">
        <f>Conversions!Q295</f>
        <v/>
      </c>
      <c r="D212" s="289" t="str">
        <f t="array" ref="D212">IFERROR(INDEX(C$2:C$295,SMALL(IF(B$2:B$295="In",ROW(C$2:C$295)-ROW(C$2)+1),ROW(C210))),"")</f>
        <v/>
      </c>
    </row>
    <row r="213" spans="1:4" s="327" customFormat="1" ht="15" customHeight="1" x14ac:dyDescent="0.25">
      <c r="A213" s="407"/>
      <c r="B213" s="403" t="str">
        <f>IF(Conversions!P296=TRUE,"In","Out")</f>
        <v>Out</v>
      </c>
      <c r="C213" s="404" t="str">
        <f>Conversions!Q296</f>
        <v/>
      </c>
      <c r="D213" s="289" t="str">
        <f t="array" ref="D213">IFERROR(INDEX(C$2:C$295,SMALL(IF(B$2:B$295="In",ROW(C$2:C$295)-ROW(C$2)+1),ROW(C211))),"")</f>
        <v/>
      </c>
    </row>
    <row r="214" spans="1:4" s="327" customFormat="1" ht="15" customHeight="1" x14ac:dyDescent="0.25">
      <c r="A214" s="407"/>
      <c r="B214" s="403" t="str">
        <f>IF(Conversions!P297=TRUE,"In","Out")</f>
        <v>Out</v>
      </c>
      <c r="C214" s="404" t="str">
        <f>Conversions!Q297</f>
        <v/>
      </c>
      <c r="D214" s="289" t="str">
        <f t="array" ref="D214">IFERROR(INDEX(C$2:C$295,SMALL(IF(B$2:B$295="In",ROW(C$2:C$295)-ROW(C$2)+1),ROW(C212))),"")</f>
        <v/>
      </c>
    </row>
    <row r="215" spans="1:4" s="327" customFormat="1" ht="15" customHeight="1" x14ac:dyDescent="0.25">
      <c r="A215" s="407"/>
      <c r="B215" s="403" t="str">
        <f>IF(Conversions!P298=TRUE,"In","Out")</f>
        <v>Out</v>
      </c>
      <c r="C215" s="404" t="str">
        <f>Conversions!Q298</f>
        <v/>
      </c>
      <c r="D215" s="289" t="str">
        <f t="array" ref="D215">IFERROR(INDEX(C$2:C$295,SMALL(IF(B$2:B$295="In",ROW(C$2:C$295)-ROW(C$2)+1),ROW(C213))),"")</f>
        <v/>
      </c>
    </row>
    <row r="216" spans="1:4" s="327" customFormat="1" ht="15" customHeight="1" x14ac:dyDescent="0.25">
      <c r="A216" s="407"/>
      <c r="B216" s="403" t="str">
        <f>IF(Conversions!P299=TRUE,"In","Out")</f>
        <v>Out</v>
      </c>
      <c r="C216" s="404" t="str">
        <f>Conversions!Q299</f>
        <v/>
      </c>
      <c r="D216" s="289" t="str">
        <f t="array" ref="D216">IFERROR(INDEX(C$2:C$295,SMALL(IF(B$2:B$295="In",ROW(C$2:C$295)-ROW(C$2)+1),ROW(C214))),"")</f>
        <v/>
      </c>
    </row>
    <row r="217" spans="1:4" s="327" customFormat="1" ht="15" customHeight="1" x14ac:dyDescent="0.25">
      <c r="A217" s="407"/>
      <c r="B217" s="403" t="str">
        <f>IF(Conversions!P300=TRUE,"In","Out")</f>
        <v>Out</v>
      </c>
      <c r="C217" s="404" t="str">
        <f>Conversions!Q300</f>
        <v/>
      </c>
      <c r="D217" s="289" t="str">
        <f t="array" ref="D217">IFERROR(INDEX(C$2:C$295,SMALL(IF(B$2:B$295="In",ROW(C$2:C$295)-ROW(C$2)+1),ROW(C215))),"")</f>
        <v/>
      </c>
    </row>
    <row r="218" spans="1:4" s="327" customFormat="1" ht="15" customHeight="1" x14ac:dyDescent="0.25">
      <c r="A218" s="407"/>
      <c r="B218" s="403" t="str">
        <f>IF(Conversions!P301=TRUE,"In","Out")</f>
        <v>Out</v>
      </c>
      <c r="C218" s="404" t="str">
        <f>Conversions!Q301</f>
        <v/>
      </c>
      <c r="D218" s="289" t="str">
        <f t="array" ref="D218">IFERROR(INDEX(C$2:C$295,SMALL(IF(B$2:B$295="In",ROW(C$2:C$295)-ROW(C$2)+1),ROW(C216))),"")</f>
        <v/>
      </c>
    </row>
    <row r="219" spans="1:4" s="327" customFormat="1" ht="15" customHeight="1" x14ac:dyDescent="0.25">
      <c r="A219" s="407"/>
      <c r="B219" s="403" t="str">
        <f>IF(Conversions!P302=TRUE,"In","Out")</f>
        <v>Out</v>
      </c>
      <c r="C219" s="404" t="str">
        <f>Conversions!Q302</f>
        <v/>
      </c>
      <c r="D219" s="289" t="str">
        <f t="array" ref="D219">IFERROR(INDEX(C$2:C$295,SMALL(IF(B$2:B$295="In",ROW(C$2:C$295)-ROW(C$2)+1),ROW(C217))),"")</f>
        <v/>
      </c>
    </row>
    <row r="220" spans="1:4" s="327" customFormat="1" ht="15" customHeight="1" x14ac:dyDescent="0.25">
      <c r="A220" s="407"/>
      <c r="B220" s="403" t="str">
        <f>IF(Conversions!P303=TRUE,"In","Out")</f>
        <v>Out</v>
      </c>
      <c r="C220" s="404" t="str">
        <f>Conversions!Q303</f>
        <v/>
      </c>
      <c r="D220" s="289" t="str">
        <f t="array" ref="D220">IFERROR(INDEX(C$2:C$295,SMALL(IF(B$2:B$295="In",ROW(C$2:C$295)-ROW(C$2)+1),ROW(C218))),"")</f>
        <v/>
      </c>
    </row>
    <row r="221" spans="1:4" s="327" customFormat="1" ht="15" customHeight="1" x14ac:dyDescent="0.25">
      <c r="A221" s="407"/>
      <c r="B221" s="403" t="str">
        <f>IF(Conversions!P304=TRUE,"In","Out")</f>
        <v>Out</v>
      </c>
      <c r="C221" s="404" t="str">
        <f>Conversions!Q304</f>
        <v/>
      </c>
      <c r="D221" s="289" t="str">
        <f t="array" ref="D221">IFERROR(INDEX(C$2:C$295,SMALL(IF(B$2:B$295="In",ROW(C$2:C$295)-ROW(C$2)+1),ROW(C219))),"")</f>
        <v/>
      </c>
    </row>
    <row r="222" spans="1:4" s="327" customFormat="1" ht="15" customHeight="1" x14ac:dyDescent="0.25">
      <c r="A222" s="407"/>
      <c r="B222" s="403" t="str">
        <f>IF(Conversions!P360=TRUE,"In","Out")</f>
        <v>Out</v>
      </c>
      <c r="C222" s="404" t="str">
        <f>Conversions!Q360</f>
        <v/>
      </c>
      <c r="D222" s="289" t="str">
        <f t="array" ref="D222">IFERROR(INDEX(C$2:C$295,SMALL(IF(B$2:B$295="In",ROW(C$2:C$295)-ROW(C$2)+1),ROW(C220))),"")</f>
        <v/>
      </c>
    </row>
    <row r="223" spans="1:4" s="327" customFormat="1" ht="15" customHeight="1" x14ac:dyDescent="0.25">
      <c r="A223" s="407"/>
      <c r="B223" s="403" t="str">
        <f>IF(Conversions!P361=TRUE,"In","Out")</f>
        <v>Out</v>
      </c>
      <c r="C223" s="404" t="str">
        <f>Conversions!Q361</f>
        <v/>
      </c>
      <c r="D223" s="289" t="str">
        <f t="array" ref="D223">IFERROR(INDEX(C$2:C$295,SMALL(IF(B$2:B$295="In",ROW(C$2:C$295)-ROW(C$2)+1),ROW(C221))),"")</f>
        <v/>
      </c>
    </row>
    <row r="224" spans="1:4" s="327" customFormat="1" ht="15" customHeight="1" x14ac:dyDescent="0.25">
      <c r="A224" s="407"/>
      <c r="B224" s="403" t="str">
        <f>IF(Conversions!P362=TRUE,"In","Out")</f>
        <v>Out</v>
      </c>
      <c r="C224" s="404" t="str">
        <f>Conversions!Q362</f>
        <v/>
      </c>
      <c r="D224" s="289" t="str">
        <f t="array" ref="D224">IFERROR(INDEX(C$2:C$295,SMALL(IF(B$2:B$295="In",ROW(C$2:C$295)-ROW(C$2)+1),ROW(C222))),"")</f>
        <v/>
      </c>
    </row>
    <row r="225" spans="1:4" s="327" customFormat="1" ht="15" customHeight="1" x14ac:dyDescent="0.25">
      <c r="A225" s="407"/>
      <c r="B225" s="403" t="str">
        <f>IF(Conversions!P363=TRUE,"In","Out")</f>
        <v>Out</v>
      </c>
      <c r="C225" s="404" t="str">
        <f>Conversions!Q363</f>
        <v/>
      </c>
      <c r="D225" s="289" t="str">
        <f t="array" ref="D225">IFERROR(INDEX(C$2:C$295,SMALL(IF(B$2:B$295="In",ROW(C$2:C$295)-ROW(C$2)+1),ROW(C223))),"")</f>
        <v/>
      </c>
    </row>
    <row r="226" spans="1:4" s="327" customFormat="1" ht="15" customHeight="1" x14ac:dyDescent="0.25">
      <c r="A226" s="407"/>
      <c r="B226" s="403"/>
      <c r="C226" s="404"/>
      <c r="D226" s="289" t="str">
        <f t="array" ref="D226">IFERROR(INDEX(C$2:C$295,SMALL(IF(B$2:B$295="In",ROW(C$2:C$295)-ROW(C$2)+1),ROW(C224))),"")</f>
        <v/>
      </c>
    </row>
    <row r="227" spans="1:4" s="327" customFormat="1" ht="15" customHeight="1" x14ac:dyDescent="0.25">
      <c r="A227" s="407"/>
      <c r="B227" s="403"/>
      <c r="C227" s="404"/>
      <c r="D227" s="289" t="str">
        <f t="array" ref="D227">IFERROR(INDEX(C$2:C$295,SMALL(IF(B$2:B$295="In",ROW(C$2:C$295)-ROW(C$2)+1),ROW(C225))),"")</f>
        <v/>
      </c>
    </row>
    <row r="228" spans="1:4" s="327" customFormat="1" ht="15" customHeight="1" x14ac:dyDescent="0.25">
      <c r="A228" s="407"/>
      <c r="B228" s="403"/>
      <c r="C228" s="404"/>
    </row>
    <row r="229" spans="1:4" s="327" customFormat="1" ht="15" customHeight="1" x14ac:dyDescent="0.25">
      <c r="A229" s="407"/>
      <c r="B229" s="403"/>
      <c r="C229" s="404"/>
      <c r="D229" s="396" t="s">
        <v>296</v>
      </c>
    </row>
    <row r="230" spans="1:4" s="327" customFormat="1" ht="15" customHeight="1" x14ac:dyDescent="0.25">
      <c r="A230" s="407"/>
      <c r="B230" s="403"/>
      <c r="C230" s="404"/>
      <c r="D230" s="289"/>
    </row>
    <row r="231" spans="1:4" s="327" customFormat="1" ht="15" customHeight="1" x14ac:dyDescent="0.25">
      <c r="A231" s="407"/>
      <c r="B231" s="403"/>
      <c r="C231" s="404"/>
      <c r="D231" s="289"/>
    </row>
    <row r="232" spans="1:4" s="327" customFormat="1" ht="15" customHeight="1" x14ac:dyDescent="0.25">
      <c r="A232" s="407"/>
      <c r="B232" s="403"/>
      <c r="C232" s="404"/>
      <c r="D232" s="289"/>
    </row>
    <row r="233" spans="1:4" s="327" customFormat="1" ht="15" customHeight="1" x14ac:dyDescent="0.25">
      <c r="A233" s="407"/>
      <c r="B233" s="403"/>
      <c r="C233" s="404"/>
      <c r="D233" s="289"/>
    </row>
    <row r="234" spans="1:4" s="327" customFormat="1" ht="15" customHeight="1" x14ac:dyDescent="0.25">
      <c r="A234" s="407"/>
      <c r="B234" s="403"/>
      <c r="C234" s="404"/>
      <c r="D234" s="289"/>
    </row>
    <row r="235" spans="1:4" s="327" customFormat="1" ht="15" customHeight="1" x14ac:dyDescent="0.25">
      <c r="A235" s="407"/>
      <c r="B235" s="403"/>
      <c r="C235" s="404"/>
      <c r="D235" s="289"/>
    </row>
    <row r="236" spans="1:4" s="327" customFormat="1" ht="15" customHeight="1" x14ac:dyDescent="0.25">
      <c r="A236" s="407"/>
      <c r="B236" s="403"/>
      <c r="C236" s="404"/>
      <c r="D236" s="289"/>
    </row>
    <row r="237" spans="1:4" s="327" customFormat="1" ht="15" customHeight="1" x14ac:dyDescent="0.25">
      <c r="A237" s="407"/>
      <c r="B237" s="403"/>
      <c r="C237" s="404"/>
      <c r="D237" s="289"/>
    </row>
    <row r="238" spans="1:4" s="327" customFormat="1" ht="15" customHeight="1" x14ac:dyDescent="0.25">
      <c r="A238" s="407"/>
      <c r="B238" s="403"/>
      <c r="C238" s="404"/>
      <c r="D238" s="289"/>
    </row>
    <row r="239" spans="1:4" s="327" customFormat="1" ht="15" customHeight="1" x14ac:dyDescent="0.25">
      <c r="A239" s="407"/>
      <c r="B239" s="403"/>
      <c r="C239" s="404"/>
      <c r="D239" s="289"/>
    </row>
    <row r="240" spans="1:4" s="327" customFormat="1" ht="15" customHeight="1" x14ac:dyDescent="0.25">
      <c r="A240" s="407"/>
      <c r="B240" s="403"/>
      <c r="C240" s="404"/>
      <c r="D240" s="289"/>
    </row>
    <row r="241" spans="1:4" s="327" customFormat="1" ht="15" customHeight="1" x14ac:dyDescent="0.25">
      <c r="A241" s="407"/>
      <c r="B241" s="403"/>
      <c r="C241" s="405"/>
      <c r="D241" s="289"/>
    </row>
    <row r="242" spans="1:4" s="327" customFormat="1" ht="15.75" thickBot="1" x14ac:dyDescent="0.3">
      <c r="A242" s="406"/>
      <c r="B242" s="284"/>
      <c r="C242" s="402"/>
      <c r="D242" s="332"/>
    </row>
    <row r="243" spans="1:4" x14ac:dyDescent="0.25">
      <c r="D243" s="333" t="s">
        <v>161</v>
      </c>
    </row>
    <row r="244" spans="1:4" x14ac:dyDescent="0.25">
      <c r="D244" s="334"/>
    </row>
    <row r="245" spans="1:4" x14ac:dyDescent="0.25">
      <c r="D245" s="334"/>
    </row>
    <row r="246" spans="1:4" ht="15.75" thickBot="1" x14ac:dyDescent="0.3">
      <c r="D246" s="335" t="s">
        <v>162</v>
      </c>
    </row>
    <row r="247" spans="1:4" x14ac:dyDescent="0.25"/>
    <row r="248" spans="1:4" x14ac:dyDescent="0.25"/>
    <row r="249" spans="1:4" x14ac:dyDescent="0.25"/>
    <row r="250" spans="1:4" x14ac:dyDescent="0.25"/>
    <row r="251" spans="1:4" x14ac:dyDescent="0.25"/>
    <row r="252" spans="1:4" x14ac:dyDescent="0.25"/>
    <row r="253" spans="1:4" x14ac:dyDescent="0.25"/>
    <row r="254" spans="1:4" x14ac:dyDescent="0.25"/>
    <row r="255" spans="1:4" x14ac:dyDescent="0.25"/>
    <row r="256" spans="1:4"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sheetData>
  <sheetProtection formatRows="0"/>
  <pageMargins left="0.19685039370078741" right="0.19685039370078741" top="0.19685039370078741" bottom="0.19685039370078741" header="0.31496062992125984" footer="0.31496062992125984"/>
  <pageSetup paperSize="9" orientation="portrait" r:id="rId1"/>
  <drawing r:id="rId2"/>
  <legacyDrawing r:id="rId3"/>
  <controls>
    <mc:AlternateContent xmlns:mc="http://schemas.openxmlformats.org/markup-compatibility/2006">
      <mc:Choice Requires="x14">
        <control shapeId="16386" r:id="rId4" name="CommandButton1">
          <controlPr locked="0" defaultSize="0" print="0" autoLine="0" r:id="rId5">
            <anchor moveWithCells="1" sizeWithCells="1">
              <from>
                <xdr:col>3</xdr:col>
                <xdr:colOff>95250</xdr:colOff>
                <xdr:row>0</xdr:row>
                <xdr:rowOff>76200</xdr:rowOff>
              </from>
              <to>
                <xdr:col>3</xdr:col>
                <xdr:colOff>2390775</xdr:colOff>
                <xdr:row>0</xdr:row>
                <xdr:rowOff>400050</xdr:rowOff>
              </to>
            </anchor>
          </controlPr>
        </control>
      </mc:Choice>
      <mc:Fallback>
        <control shapeId="16386" r:id="rId4" name="CommandButton1"/>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3" tint="0.39997558519241921"/>
  </sheetPr>
  <dimension ref="A1:AA216"/>
  <sheetViews>
    <sheetView showGridLines="0" showRowColHeaders="0" zoomScaleNormal="100" workbookViewId="0">
      <selection activeCell="B6" sqref="B6"/>
    </sheetView>
  </sheetViews>
  <sheetFormatPr defaultColWidth="0" defaultRowHeight="20.100000000000001" customHeight="1" x14ac:dyDescent="0.25"/>
  <cols>
    <col min="1" max="1" width="4.42578125" style="508" bestFit="1" customWidth="1"/>
    <col min="2" max="2" width="30.7109375" style="236" customWidth="1"/>
    <col min="3" max="3" width="1.7109375" style="236" customWidth="1"/>
    <col min="4" max="4" width="12.7109375" style="236" bestFit="1" customWidth="1"/>
    <col min="5" max="5" width="1.7109375" style="236" customWidth="1"/>
    <col min="6" max="6" width="12.7109375" style="236" customWidth="1"/>
    <col min="7" max="7" width="1.7109375" style="236" customWidth="1"/>
    <col min="8" max="8" width="8.5703125" style="271" customWidth="1"/>
    <col min="9" max="10" width="1.7109375" style="130" customWidth="1"/>
    <col min="11" max="11" width="7" style="130" customWidth="1"/>
    <col min="12" max="12" width="7.5703125" style="130" bestFit="1" customWidth="1"/>
    <col min="13" max="13" width="1.7109375" style="130" customWidth="1"/>
    <col min="14" max="14" width="29.42578125" style="130" customWidth="1"/>
    <col min="15" max="15" width="11.7109375" style="130" customWidth="1"/>
    <col min="16" max="16" width="1.7109375" style="130" customWidth="1"/>
    <col min="17" max="17" width="12.5703125" style="130" hidden="1" customWidth="1"/>
    <col min="18" max="18" width="5.7109375" style="130" hidden="1" customWidth="1"/>
    <col min="19" max="19" width="1.7109375" style="236" customWidth="1"/>
    <col min="20" max="20" width="30.7109375" style="236" hidden="1" customWidth="1"/>
    <col min="21" max="21" width="1.7109375" style="236" hidden="1" customWidth="1"/>
    <col min="22" max="22" width="10.5703125" style="236" hidden="1" customWidth="1"/>
    <col min="23" max="23" width="1.7109375" style="236" hidden="1" customWidth="1"/>
    <col min="24" max="24" width="5.28515625" style="236" hidden="1" customWidth="1"/>
    <col min="25" max="25" width="1.7109375" style="236" hidden="1" customWidth="1"/>
    <col min="26" max="26" width="6.28515625" style="236" hidden="1" customWidth="1"/>
    <col min="27" max="27" width="0" style="236" hidden="1" customWidth="1"/>
    <col min="28" max="16384" width="9.28515625" style="236" hidden="1"/>
  </cols>
  <sheetData>
    <row r="1" spans="1:19" ht="20.100000000000001" customHeight="1" x14ac:dyDescent="0.25">
      <c r="B1" s="235" t="s">
        <v>197</v>
      </c>
    </row>
    <row r="2" spans="1:19" ht="20.100000000000001" customHeight="1" x14ac:dyDescent="0.25">
      <c r="B2" s="235"/>
    </row>
    <row r="3" spans="1:19" ht="20.100000000000001" customHeight="1" x14ac:dyDescent="0.25">
      <c r="B3" s="310" t="s">
        <v>144</v>
      </c>
      <c r="C3" s="310"/>
      <c r="D3" s="310"/>
      <c r="E3" s="310"/>
      <c r="F3" s="310"/>
      <c r="G3" s="310"/>
      <c r="H3" s="310"/>
      <c r="I3" s="310"/>
      <c r="J3" s="310"/>
      <c r="K3" s="310"/>
      <c r="L3" s="310"/>
      <c r="M3" s="310"/>
      <c r="N3" s="310"/>
    </row>
    <row r="4" spans="1:19" ht="15" x14ac:dyDescent="0.25"/>
    <row r="5" spans="1:19" ht="45" x14ac:dyDescent="0.25">
      <c r="B5" s="237" t="s">
        <v>143</v>
      </c>
      <c r="C5" s="237"/>
      <c r="D5" s="336" t="s">
        <v>142</v>
      </c>
      <c r="E5" s="336"/>
      <c r="F5" s="162" t="s">
        <v>198</v>
      </c>
      <c r="G5" s="336"/>
      <c r="H5" s="277" t="s">
        <v>199</v>
      </c>
      <c r="I5" s="287"/>
      <c r="J5" s="287"/>
      <c r="K5" s="287"/>
      <c r="L5" s="277" t="s">
        <v>202</v>
      </c>
      <c r="N5" s="337" t="s">
        <v>11</v>
      </c>
      <c r="S5" s="277"/>
    </row>
    <row r="6" spans="1:19" ht="18" customHeight="1" x14ac:dyDescent="0.25">
      <c r="A6" s="508">
        <v>92</v>
      </c>
      <c r="B6" s="518"/>
      <c r="C6" s="338"/>
      <c r="D6" s="354"/>
      <c r="E6" s="338"/>
      <c r="F6" s="356"/>
      <c r="G6" s="338"/>
      <c r="H6" s="357" t="s">
        <v>63</v>
      </c>
      <c r="L6" s="243" t="b">
        <v>0</v>
      </c>
      <c r="N6" s="360"/>
      <c r="S6" s="277"/>
    </row>
    <row r="7" spans="1:19" ht="18" customHeight="1" x14ac:dyDescent="0.25">
      <c r="A7" s="508">
        <v>93</v>
      </c>
      <c r="B7" s="519"/>
      <c r="D7" s="355"/>
      <c r="F7" s="355"/>
      <c r="H7" s="358" t="s">
        <v>63</v>
      </c>
      <c r="L7" s="243" t="b">
        <v>0</v>
      </c>
      <c r="N7" s="360"/>
      <c r="S7" s="277"/>
    </row>
    <row r="8" spans="1:19" ht="18" customHeight="1" x14ac:dyDescent="0.25">
      <c r="A8" s="508">
        <v>94</v>
      </c>
      <c r="B8" s="519"/>
      <c r="D8" s="355"/>
      <c r="F8" s="355"/>
      <c r="H8" s="358" t="s">
        <v>63</v>
      </c>
      <c r="L8" s="243" t="b">
        <v>0</v>
      </c>
      <c r="N8" s="360"/>
      <c r="S8" s="277"/>
    </row>
    <row r="9" spans="1:19" ht="18" customHeight="1" x14ac:dyDescent="0.25">
      <c r="A9" s="508">
        <v>95</v>
      </c>
      <c r="B9" s="519"/>
      <c r="D9" s="355"/>
      <c r="F9" s="355"/>
      <c r="H9" s="358" t="s">
        <v>63</v>
      </c>
      <c r="L9" s="243" t="b">
        <v>0</v>
      </c>
      <c r="N9" s="360"/>
      <c r="S9" s="277"/>
    </row>
    <row r="10" spans="1:19" ht="18" customHeight="1" x14ac:dyDescent="0.25">
      <c r="A10" s="508">
        <v>96</v>
      </c>
      <c r="B10" s="519"/>
      <c r="D10" s="355"/>
      <c r="F10" s="355"/>
      <c r="H10" s="358" t="s">
        <v>63</v>
      </c>
      <c r="L10" s="243" t="b">
        <v>0</v>
      </c>
      <c r="N10" s="360"/>
      <c r="S10" s="277"/>
    </row>
    <row r="11" spans="1:19" ht="18" customHeight="1" x14ac:dyDescent="0.25">
      <c r="A11" s="508">
        <v>97</v>
      </c>
      <c r="B11" s="519"/>
      <c r="D11" s="355"/>
      <c r="F11" s="355"/>
      <c r="H11" s="358" t="s">
        <v>63</v>
      </c>
      <c r="L11" s="243" t="b">
        <v>0</v>
      </c>
      <c r="N11" s="361"/>
      <c r="S11" s="277"/>
    </row>
    <row r="12" spans="1:19" ht="18" customHeight="1" x14ac:dyDescent="0.25">
      <c r="A12" s="508">
        <v>98</v>
      </c>
      <c r="B12" s="519"/>
      <c r="D12" s="355"/>
      <c r="F12" s="355"/>
      <c r="H12" s="358" t="s">
        <v>63</v>
      </c>
      <c r="L12" s="243" t="b">
        <v>0</v>
      </c>
      <c r="N12" s="361"/>
      <c r="S12" s="277"/>
    </row>
    <row r="13" spans="1:19" ht="18" customHeight="1" x14ac:dyDescent="0.25">
      <c r="A13" s="508">
        <v>99</v>
      </c>
      <c r="B13" s="519"/>
      <c r="D13" s="355"/>
      <c r="F13" s="355"/>
      <c r="H13" s="358" t="s">
        <v>63</v>
      </c>
      <c r="L13" s="243" t="b">
        <v>0</v>
      </c>
      <c r="N13" s="361"/>
      <c r="S13" s="277"/>
    </row>
    <row r="14" spans="1:19" ht="18" customHeight="1" x14ac:dyDescent="0.25">
      <c r="A14" s="508">
        <v>100</v>
      </c>
      <c r="B14" s="519"/>
      <c r="D14" s="355"/>
      <c r="F14" s="355"/>
      <c r="H14" s="358" t="s">
        <v>63</v>
      </c>
      <c r="L14" s="243" t="b">
        <v>0</v>
      </c>
      <c r="N14" s="361"/>
      <c r="S14" s="277"/>
    </row>
    <row r="15" spans="1:19" ht="18" customHeight="1" x14ac:dyDescent="0.25">
      <c r="A15" s="508">
        <v>101</v>
      </c>
      <c r="B15" s="519"/>
      <c r="D15" s="355"/>
      <c r="F15" s="355"/>
      <c r="H15" s="358" t="s">
        <v>63</v>
      </c>
      <c r="L15" s="243" t="b">
        <v>0</v>
      </c>
      <c r="N15" s="361"/>
      <c r="S15" s="277"/>
    </row>
    <row r="16" spans="1:19" ht="18" customHeight="1" x14ac:dyDescent="0.25">
      <c r="A16" s="508">
        <v>102</v>
      </c>
      <c r="B16" s="519"/>
      <c r="D16" s="355"/>
      <c r="F16" s="355"/>
      <c r="H16" s="358" t="s">
        <v>63</v>
      </c>
      <c r="L16" s="243" t="b">
        <v>0</v>
      </c>
      <c r="N16" s="361"/>
      <c r="S16" s="277"/>
    </row>
    <row r="17" spans="1:19" ht="18" customHeight="1" x14ac:dyDescent="0.25">
      <c r="A17" s="508">
        <v>103</v>
      </c>
      <c r="B17" s="519"/>
      <c r="D17" s="355"/>
      <c r="F17" s="355"/>
      <c r="H17" s="358" t="s">
        <v>63</v>
      </c>
      <c r="L17" s="243" t="b">
        <v>0</v>
      </c>
      <c r="N17" s="361"/>
      <c r="S17" s="277"/>
    </row>
    <row r="18" spans="1:19" ht="18" customHeight="1" x14ac:dyDescent="0.25">
      <c r="A18" s="508">
        <v>104</v>
      </c>
      <c r="B18" s="519"/>
      <c r="D18" s="355"/>
      <c r="F18" s="355"/>
      <c r="H18" s="358" t="s">
        <v>63</v>
      </c>
      <c r="L18" s="243" t="b">
        <v>0</v>
      </c>
      <c r="N18" s="361"/>
      <c r="S18" s="277"/>
    </row>
    <row r="19" spans="1:19" ht="18" customHeight="1" x14ac:dyDescent="0.25">
      <c r="A19" s="508">
        <v>105</v>
      </c>
      <c r="B19" s="519"/>
      <c r="D19" s="355"/>
      <c r="F19" s="355"/>
      <c r="H19" s="358" t="s">
        <v>63</v>
      </c>
      <c r="L19" s="243" t="b">
        <v>0</v>
      </c>
      <c r="N19" s="361"/>
      <c r="S19" s="277"/>
    </row>
    <row r="20" spans="1:19" ht="18" customHeight="1" x14ac:dyDescent="0.25">
      <c r="A20" s="508">
        <v>106</v>
      </c>
      <c r="B20" s="519"/>
      <c r="D20" s="355"/>
      <c r="F20" s="355"/>
      <c r="H20" s="358" t="s">
        <v>63</v>
      </c>
      <c r="L20" s="243" t="b">
        <v>0</v>
      </c>
      <c r="N20" s="362"/>
      <c r="S20" s="277"/>
    </row>
    <row r="21" spans="1:19" ht="18" customHeight="1" x14ac:dyDescent="0.25">
      <c r="A21" s="508">
        <v>107</v>
      </c>
      <c r="B21" s="519"/>
      <c r="D21" s="355"/>
      <c r="F21" s="355"/>
      <c r="H21" s="358" t="s">
        <v>63</v>
      </c>
      <c r="L21" s="243" t="b">
        <v>0</v>
      </c>
      <c r="N21" s="362"/>
      <c r="S21" s="277"/>
    </row>
    <row r="22" spans="1:19" ht="18" customHeight="1" x14ac:dyDescent="0.25">
      <c r="A22" s="508">
        <v>108</v>
      </c>
      <c r="B22" s="519"/>
      <c r="D22" s="355"/>
      <c r="F22" s="355"/>
      <c r="H22" s="358" t="s">
        <v>63</v>
      </c>
      <c r="L22" s="243" t="b">
        <v>0</v>
      </c>
      <c r="N22" s="362"/>
      <c r="S22" s="277"/>
    </row>
    <row r="23" spans="1:19" ht="18" customHeight="1" x14ac:dyDescent="0.25">
      <c r="A23" s="508">
        <v>109</v>
      </c>
      <c r="B23" s="519"/>
      <c r="D23" s="355"/>
      <c r="F23" s="355"/>
      <c r="H23" s="358" t="s">
        <v>63</v>
      </c>
      <c r="L23" s="243" t="b">
        <v>0</v>
      </c>
      <c r="N23" s="362"/>
      <c r="S23" s="277"/>
    </row>
    <row r="24" spans="1:19" ht="18" customHeight="1" x14ac:dyDescent="0.25">
      <c r="A24" s="508">
        <v>110</v>
      </c>
      <c r="B24" s="519"/>
      <c r="D24" s="355"/>
      <c r="F24" s="355"/>
      <c r="H24" s="358" t="s">
        <v>63</v>
      </c>
      <c r="L24" s="243" t="b">
        <v>0</v>
      </c>
      <c r="N24" s="362"/>
      <c r="S24" s="277"/>
    </row>
    <row r="25" spans="1:19" ht="18" customHeight="1" x14ac:dyDescent="0.25">
      <c r="A25" s="508">
        <v>111</v>
      </c>
      <c r="B25" s="519"/>
      <c r="D25" s="355"/>
      <c r="F25" s="355"/>
      <c r="H25" s="358" t="s">
        <v>63</v>
      </c>
      <c r="L25" s="243" t="b">
        <v>0</v>
      </c>
      <c r="N25" s="362"/>
      <c r="S25" s="277"/>
    </row>
    <row r="26" spans="1:19" ht="18" customHeight="1" x14ac:dyDescent="0.25">
      <c r="A26" s="508">
        <v>112</v>
      </c>
      <c r="B26" s="519"/>
      <c r="D26" s="355"/>
      <c r="F26" s="355"/>
      <c r="H26" s="358" t="s">
        <v>63</v>
      </c>
      <c r="L26" s="243" t="b">
        <v>0</v>
      </c>
      <c r="N26" s="362"/>
      <c r="S26" s="277"/>
    </row>
    <row r="27" spans="1:19" ht="18" customHeight="1" x14ac:dyDescent="0.25">
      <c r="A27" s="508">
        <v>113</v>
      </c>
      <c r="B27" s="519"/>
      <c r="D27" s="355"/>
      <c r="F27" s="355"/>
      <c r="H27" s="358" t="s">
        <v>63</v>
      </c>
      <c r="L27" s="243" t="b">
        <v>0</v>
      </c>
      <c r="N27" s="362"/>
      <c r="S27" s="277"/>
    </row>
    <row r="28" spans="1:19" ht="18" customHeight="1" x14ac:dyDescent="0.25">
      <c r="A28" s="508">
        <v>114</v>
      </c>
      <c r="B28" s="519"/>
      <c r="D28" s="355"/>
      <c r="F28" s="355"/>
      <c r="H28" s="358" t="s">
        <v>63</v>
      </c>
      <c r="L28" s="243" t="b">
        <v>0</v>
      </c>
      <c r="N28" s="362"/>
      <c r="S28" s="277"/>
    </row>
    <row r="29" spans="1:19" ht="18" customHeight="1" x14ac:dyDescent="0.25">
      <c r="A29" s="508">
        <v>115</v>
      </c>
      <c r="B29" s="519"/>
      <c r="D29" s="355"/>
      <c r="F29" s="355"/>
      <c r="H29" s="358" t="s">
        <v>63</v>
      </c>
      <c r="L29" s="243" t="b">
        <v>0</v>
      </c>
      <c r="N29" s="362"/>
      <c r="S29" s="277"/>
    </row>
    <row r="30" spans="1:19" ht="18" customHeight="1" x14ac:dyDescent="0.25">
      <c r="A30" s="508">
        <v>116</v>
      </c>
      <c r="B30" s="519"/>
      <c r="D30" s="355"/>
      <c r="F30" s="355"/>
      <c r="H30" s="358" t="s">
        <v>63</v>
      </c>
      <c r="L30" s="243" t="b">
        <v>0</v>
      </c>
      <c r="N30" s="362"/>
      <c r="S30" s="277"/>
    </row>
    <row r="31" spans="1:19" ht="18" customHeight="1" x14ac:dyDescent="0.25">
      <c r="A31" s="508">
        <v>117</v>
      </c>
      <c r="B31" s="519"/>
      <c r="D31" s="355"/>
      <c r="F31" s="355"/>
      <c r="H31" s="358" t="s">
        <v>63</v>
      </c>
      <c r="L31" s="243" t="b">
        <v>0</v>
      </c>
      <c r="N31" s="362"/>
      <c r="S31" s="277"/>
    </row>
    <row r="32" spans="1:19" ht="18" customHeight="1" x14ac:dyDescent="0.25">
      <c r="A32" s="508">
        <v>118</v>
      </c>
      <c r="B32" s="519"/>
      <c r="D32" s="355"/>
      <c r="F32" s="355"/>
      <c r="H32" s="358" t="s">
        <v>63</v>
      </c>
      <c r="L32" s="243" t="b">
        <v>0</v>
      </c>
      <c r="N32" s="362"/>
      <c r="S32" s="277"/>
    </row>
    <row r="33" spans="1:19" ht="18" customHeight="1" x14ac:dyDescent="0.25">
      <c r="A33" s="508">
        <v>119</v>
      </c>
      <c r="B33" s="519"/>
      <c r="D33" s="355"/>
      <c r="F33" s="355"/>
      <c r="H33" s="358" t="s">
        <v>63</v>
      </c>
      <c r="L33" s="243" t="b">
        <v>0</v>
      </c>
      <c r="N33" s="362"/>
      <c r="S33" s="277"/>
    </row>
    <row r="34" spans="1:19" ht="18" customHeight="1" x14ac:dyDescent="0.25">
      <c r="A34" s="508">
        <v>120</v>
      </c>
      <c r="B34" s="519"/>
      <c r="D34" s="355"/>
      <c r="F34" s="355"/>
      <c r="H34" s="358" t="s">
        <v>63</v>
      </c>
      <c r="L34" s="243" t="b">
        <v>0</v>
      </c>
      <c r="N34" s="362"/>
      <c r="S34" s="277"/>
    </row>
    <row r="35" spans="1:19" ht="18" customHeight="1" x14ac:dyDescent="0.25">
      <c r="A35" s="508">
        <v>121</v>
      </c>
      <c r="B35" s="519"/>
      <c r="D35" s="355"/>
      <c r="F35" s="355"/>
      <c r="H35" s="358" t="s">
        <v>63</v>
      </c>
      <c r="L35" s="243" t="b">
        <v>0</v>
      </c>
      <c r="N35" s="362"/>
      <c r="S35" s="277"/>
    </row>
    <row r="36" spans="1:19" ht="18" customHeight="1" x14ac:dyDescent="0.25">
      <c r="A36" s="508">
        <v>122</v>
      </c>
      <c r="B36" s="519"/>
      <c r="D36" s="355"/>
      <c r="F36" s="355"/>
      <c r="H36" s="358" t="s">
        <v>63</v>
      </c>
      <c r="L36" s="243" t="b">
        <v>0</v>
      </c>
      <c r="N36" s="362"/>
      <c r="S36" s="277"/>
    </row>
    <row r="37" spans="1:19" ht="18" customHeight="1" x14ac:dyDescent="0.25">
      <c r="A37" s="508">
        <v>123</v>
      </c>
      <c r="B37" s="519"/>
      <c r="D37" s="355"/>
      <c r="F37" s="355"/>
      <c r="H37" s="358" t="s">
        <v>63</v>
      </c>
      <c r="L37" s="243" t="b">
        <v>0</v>
      </c>
      <c r="N37" s="362"/>
      <c r="S37" s="277"/>
    </row>
    <row r="38" spans="1:19" ht="18" customHeight="1" x14ac:dyDescent="0.25">
      <c r="A38" s="508">
        <v>124</v>
      </c>
      <c r="B38" s="519"/>
      <c r="D38" s="355"/>
      <c r="F38" s="355"/>
      <c r="H38" s="358" t="s">
        <v>63</v>
      </c>
      <c r="L38" s="243" t="b">
        <v>0</v>
      </c>
      <c r="N38" s="362"/>
      <c r="S38" s="277"/>
    </row>
    <row r="39" spans="1:19" ht="18" customHeight="1" x14ac:dyDescent="0.25">
      <c r="A39" s="508">
        <v>125</v>
      </c>
      <c r="B39" s="519"/>
      <c r="D39" s="355"/>
      <c r="F39" s="355"/>
      <c r="H39" s="358" t="s">
        <v>63</v>
      </c>
      <c r="L39" s="243" t="b">
        <v>0</v>
      </c>
      <c r="N39" s="362"/>
      <c r="S39" s="277"/>
    </row>
    <row r="40" spans="1:19" ht="18" customHeight="1" x14ac:dyDescent="0.25">
      <c r="A40" s="508">
        <v>126</v>
      </c>
      <c r="B40" s="519"/>
      <c r="D40" s="355"/>
      <c r="F40" s="355"/>
      <c r="H40" s="358" t="s">
        <v>63</v>
      </c>
      <c r="L40" s="243" t="b">
        <v>0</v>
      </c>
      <c r="N40" s="362"/>
      <c r="S40" s="277"/>
    </row>
    <row r="41" spans="1:19" ht="18" customHeight="1" x14ac:dyDescent="0.25">
      <c r="A41" s="508">
        <v>127</v>
      </c>
      <c r="B41" s="519"/>
      <c r="D41" s="355"/>
      <c r="F41" s="355"/>
      <c r="H41" s="358" t="s">
        <v>63</v>
      </c>
      <c r="L41" s="243" t="b">
        <v>0</v>
      </c>
      <c r="N41" s="362"/>
      <c r="S41" s="277"/>
    </row>
    <row r="42" spans="1:19" ht="18" customHeight="1" x14ac:dyDescent="0.25">
      <c r="A42" s="508">
        <v>128</v>
      </c>
      <c r="B42" s="519"/>
      <c r="D42" s="355"/>
      <c r="F42" s="355"/>
      <c r="H42" s="358" t="s">
        <v>63</v>
      </c>
      <c r="L42" s="243" t="b">
        <v>0</v>
      </c>
      <c r="N42" s="362"/>
      <c r="S42" s="277"/>
    </row>
    <row r="43" spans="1:19" ht="18" customHeight="1" x14ac:dyDescent="0.25">
      <c r="A43" s="508">
        <v>129</v>
      </c>
      <c r="B43" s="519"/>
      <c r="D43" s="355"/>
      <c r="F43" s="355"/>
      <c r="H43" s="358" t="s">
        <v>63</v>
      </c>
      <c r="L43" s="243" t="b">
        <v>0</v>
      </c>
      <c r="N43" s="362"/>
      <c r="S43" s="277"/>
    </row>
    <row r="44" spans="1:19" ht="18" customHeight="1" x14ac:dyDescent="0.25">
      <c r="A44" s="508">
        <v>130</v>
      </c>
      <c r="B44" s="519"/>
      <c r="D44" s="355"/>
      <c r="F44" s="355"/>
      <c r="H44" s="358" t="s">
        <v>63</v>
      </c>
      <c r="L44" s="243" t="b">
        <v>0</v>
      </c>
      <c r="N44" s="362"/>
      <c r="S44" s="277"/>
    </row>
    <row r="45" spans="1:19" ht="18" customHeight="1" x14ac:dyDescent="0.25">
      <c r="A45" s="508">
        <v>131</v>
      </c>
      <c r="B45" s="519"/>
      <c r="D45" s="355"/>
      <c r="F45" s="355"/>
      <c r="H45" s="358" t="s">
        <v>63</v>
      </c>
      <c r="L45" s="243" t="b">
        <v>0</v>
      </c>
      <c r="N45" s="362"/>
      <c r="S45" s="277"/>
    </row>
    <row r="46" spans="1:19" ht="18" customHeight="1" x14ac:dyDescent="0.25">
      <c r="A46" s="508">
        <v>132</v>
      </c>
      <c r="B46" s="519"/>
      <c r="D46" s="355"/>
      <c r="F46" s="355"/>
      <c r="H46" s="358" t="s">
        <v>63</v>
      </c>
      <c r="L46" s="243" t="b">
        <v>0</v>
      </c>
      <c r="N46" s="362"/>
      <c r="S46" s="277"/>
    </row>
    <row r="47" spans="1:19" ht="18" customHeight="1" x14ac:dyDescent="0.25">
      <c r="A47" s="508">
        <v>133</v>
      </c>
      <c r="B47" s="519"/>
      <c r="D47" s="355"/>
      <c r="F47" s="355"/>
      <c r="H47" s="358" t="s">
        <v>63</v>
      </c>
      <c r="L47" s="243" t="b">
        <v>0</v>
      </c>
      <c r="N47" s="362"/>
      <c r="S47" s="277"/>
    </row>
    <row r="48" spans="1:19" ht="18" customHeight="1" x14ac:dyDescent="0.25">
      <c r="A48" s="508">
        <v>134</v>
      </c>
      <c r="B48" s="519"/>
      <c r="D48" s="355"/>
      <c r="F48" s="355"/>
      <c r="H48" s="358" t="s">
        <v>63</v>
      </c>
      <c r="L48" s="243" t="b">
        <v>0</v>
      </c>
      <c r="N48" s="362"/>
      <c r="S48" s="277"/>
    </row>
    <row r="49" spans="1:19" ht="18" customHeight="1" x14ac:dyDescent="0.25">
      <c r="A49" s="508">
        <v>135</v>
      </c>
      <c r="B49" s="519"/>
      <c r="D49" s="355"/>
      <c r="F49" s="355"/>
      <c r="H49" s="358" t="s">
        <v>63</v>
      </c>
      <c r="L49" s="243" t="b">
        <v>0</v>
      </c>
      <c r="N49" s="362"/>
      <c r="S49" s="277"/>
    </row>
    <row r="50" spans="1:19" ht="18" hidden="1" customHeight="1" x14ac:dyDescent="0.25">
      <c r="A50" s="508">
        <v>136</v>
      </c>
      <c r="B50" s="353"/>
      <c r="D50" s="355"/>
      <c r="F50" s="355"/>
      <c r="H50" s="358" t="s">
        <v>63</v>
      </c>
      <c r="L50" s="243" t="b">
        <v>0</v>
      </c>
      <c r="N50" s="362"/>
      <c r="S50" s="277"/>
    </row>
    <row r="51" spans="1:19" ht="18" hidden="1" customHeight="1" x14ac:dyDescent="0.25">
      <c r="A51" s="508">
        <v>137</v>
      </c>
      <c r="B51" s="353"/>
      <c r="D51" s="355"/>
      <c r="F51" s="355"/>
      <c r="H51" s="358" t="s">
        <v>63</v>
      </c>
      <c r="L51" s="243" t="b">
        <v>0</v>
      </c>
      <c r="N51" s="362"/>
      <c r="S51" s="277"/>
    </row>
    <row r="52" spans="1:19" ht="18" hidden="1" customHeight="1" x14ac:dyDescent="0.25">
      <c r="A52" s="508">
        <v>138</v>
      </c>
      <c r="B52" s="353"/>
      <c r="D52" s="355"/>
      <c r="F52" s="355"/>
      <c r="H52" s="358" t="s">
        <v>63</v>
      </c>
      <c r="L52" s="243" t="b">
        <v>0</v>
      </c>
      <c r="N52" s="362"/>
      <c r="S52" s="277"/>
    </row>
    <row r="53" spans="1:19" ht="18" hidden="1" customHeight="1" x14ac:dyDescent="0.25">
      <c r="A53" s="508">
        <v>139</v>
      </c>
      <c r="B53" s="353"/>
      <c r="D53" s="355"/>
      <c r="F53" s="355"/>
      <c r="H53" s="358" t="s">
        <v>63</v>
      </c>
      <c r="L53" s="243" t="b">
        <v>0</v>
      </c>
      <c r="N53" s="362"/>
      <c r="S53" s="277"/>
    </row>
    <row r="54" spans="1:19" ht="18" hidden="1" customHeight="1" x14ac:dyDescent="0.25">
      <c r="A54" s="508">
        <v>140</v>
      </c>
      <c r="B54" s="353"/>
      <c r="D54" s="355"/>
      <c r="F54" s="355"/>
      <c r="H54" s="358" t="s">
        <v>63</v>
      </c>
      <c r="L54" s="243" t="b">
        <v>0</v>
      </c>
      <c r="N54" s="362"/>
      <c r="S54" s="277"/>
    </row>
    <row r="55" spans="1:19" ht="18" hidden="1" customHeight="1" x14ac:dyDescent="0.25">
      <c r="A55" s="508">
        <v>141</v>
      </c>
      <c r="B55" s="353"/>
      <c r="D55" s="355"/>
      <c r="F55" s="355"/>
      <c r="H55" s="358" t="s">
        <v>63</v>
      </c>
      <c r="L55" s="243" t="b">
        <v>0</v>
      </c>
      <c r="N55" s="362"/>
      <c r="S55" s="277"/>
    </row>
    <row r="56" spans="1:19" ht="18" hidden="1" customHeight="1" x14ac:dyDescent="0.25">
      <c r="A56" s="508">
        <v>142</v>
      </c>
      <c r="B56" s="353"/>
      <c r="D56" s="355"/>
      <c r="F56" s="355"/>
      <c r="H56" s="358" t="s">
        <v>63</v>
      </c>
      <c r="L56" s="243" t="b">
        <v>0</v>
      </c>
      <c r="N56" s="362"/>
      <c r="S56" s="277"/>
    </row>
    <row r="57" spans="1:19" ht="18" hidden="1" customHeight="1" x14ac:dyDescent="0.25">
      <c r="A57" s="508">
        <v>143</v>
      </c>
      <c r="B57" s="353"/>
      <c r="D57" s="355"/>
      <c r="F57" s="355"/>
      <c r="H57" s="358" t="s">
        <v>63</v>
      </c>
      <c r="L57" s="243" t="b">
        <v>0</v>
      </c>
      <c r="N57" s="362"/>
      <c r="S57" s="277"/>
    </row>
    <row r="58" spans="1:19" ht="18" hidden="1" customHeight="1" x14ac:dyDescent="0.25">
      <c r="A58" s="508">
        <v>144</v>
      </c>
      <c r="B58" s="353"/>
      <c r="D58" s="355"/>
      <c r="F58" s="355"/>
      <c r="H58" s="358" t="s">
        <v>63</v>
      </c>
      <c r="L58" s="243" t="b">
        <v>0</v>
      </c>
      <c r="N58" s="362"/>
      <c r="S58" s="277"/>
    </row>
    <row r="59" spans="1:19" ht="18" hidden="1" customHeight="1" x14ac:dyDescent="0.25">
      <c r="A59" s="508">
        <v>145</v>
      </c>
      <c r="B59" s="353"/>
      <c r="D59" s="355"/>
      <c r="F59" s="355"/>
      <c r="H59" s="358" t="s">
        <v>63</v>
      </c>
      <c r="L59" s="243" t="b">
        <v>0</v>
      </c>
      <c r="N59" s="362"/>
      <c r="S59" s="277"/>
    </row>
    <row r="60" spans="1:19" ht="18" hidden="1" customHeight="1" x14ac:dyDescent="0.25">
      <c r="A60" s="508">
        <v>146</v>
      </c>
      <c r="B60" s="353"/>
      <c r="D60" s="355"/>
      <c r="F60" s="355"/>
      <c r="H60" s="358" t="s">
        <v>63</v>
      </c>
      <c r="L60" s="243" t="b">
        <v>0</v>
      </c>
      <c r="N60" s="362"/>
      <c r="S60" s="277"/>
    </row>
    <row r="61" spans="1:19" ht="18" hidden="1" customHeight="1" x14ac:dyDescent="0.25">
      <c r="A61" s="508">
        <v>147</v>
      </c>
      <c r="B61" s="353"/>
      <c r="D61" s="355"/>
      <c r="F61" s="355"/>
      <c r="H61" s="358" t="s">
        <v>63</v>
      </c>
      <c r="L61" s="243" t="b">
        <v>0</v>
      </c>
      <c r="N61" s="362"/>
      <c r="S61" s="277"/>
    </row>
    <row r="62" spans="1:19" ht="18" hidden="1" customHeight="1" x14ac:dyDescent="0.25">
      <c r="A62" s="508">
        <v>148</v>
      </c>
      <c r="B62" s="353"/>
      <c r="D62" s="355"/>
      <c r="F62" s="355"/>
      <c r="H62" s="358" t="s">
        <v>63</v>
      </c>
      <c r="L62" s="243" t="b">
        <v>0</v>
      </c>
      <c r="N62" s="362"/>
      <c r="S62" s="277"/>
    </row>
    <row r="63" spans="1:19" ht="18" hidden="1" customHeight="1" x14ac:dyDescent="0.25">
      <c r="A63" s="508">
        <v>149</v>
      </c>
      <c r="B63" s="353"/>
      <c r="D63" s="355"/>
      <c r="F63" s="355"/>
      <c r="H63" s="358" t="s">
        <v>63</v>
      </c>
      <c r="L63" s="243" t="b">
        <v>0</v>
      </c>
      <c r="N63" s="362"/>
      <c r="S63" s="277"/>
    </row>
    <row r="64" spans="1:19" ht="18" hidden="1" customHeight="1" x14ac:dyDescent="0.25">
      <c r="A64" s="508">
        <v>150</v>
      </c>
      <c r="B64" s="353"/>
      <c r="D64" s="355"/>
      <c r="F64" s="355"/>
      <c r="H64" s="358" t="s">
        <v>63</v>
      </c>
      <c r="L64" s="243" t="b">
        <v>0</v>
      </c>
      <c r="N64" s="362"/>
      <c r="S64" s="277"/>
    </row>
    <row r="65" spans="1:19" ht="18" hidden="1" customHeight="1" x14ac:dyDescent="0.25">
      <c r="A65" s="508">
        <v>151</v>
      </c>
      <c r="B65" s="353"/>
      <c r="D65" s="355"/>
      <c r="F65" s="355"/>
      <c r="H65" s="358" t="s">
        <v>63</v>
      </c>
      <c r="L65" s="243" t="b">
        <v>0</v>
      </c>
      <c r="N65" s="362"/>
      <c r="S65" s="277"/>
    </row>
    <row r="66" spans="1:19" ht="18" hidden="1" customHeight="1" x14ac:dyDescent="0.25">
      <c r="A66" s="508">
        <v>152</v>
      </c>
      <c r="B66" s="353"/>
      <c r="D66" s="355"/>
      <c r="F66" s="355"/>
      <c r="H66" s="358" t="s">
        <v>63</v>
      </c>
      <c r="L66" s="243" t="b">
        <v>0</v>
      </c>
      <c r="N66" s="362"/>
      <c r="S66" s="277"/>
    </row>
    <row r="67" spans="1:19" ht="18" hidden="1" customHeight="1" x14ac:dyDescent="0.25">
      <c r="A67" s="508">
        <v>153</v>
      </c>
      <c r="B67" s="353"/>
      <c r="D67" s="355"/>
      <c r="F67" s="355"/>
      <c r="H67" s="358" t="s">
        <v>63</v>
      </c>
      <c r="L67" s="243" t="b">
        <v>0</v>
      </c>
      <c r="N67" s="362"/>
      <c r="S67" s="277"/>
    </row>
    <row r="68" spans="1:19" ht="18" hidden="1" customHeight="1" x14ac:dyDescent="0.25">
      <c r="A68" s="508">
        <v>154</v>
      </c>
      <c r="B68" s="353"/>
      <c r="D68" s="355"/>
      <c r="F68" s="355"/>
      <c r="H68" s="358" t="s">
        <v>63</v>
      </c>
      <c r="L68" s="243" t="b">
        <v>0</v>
      </c>
      <c r="N68" s="362"/>
      <c r="S68" s="277"/>
    </row>
    <row r="69" spans="1:19" ht="18" hidden="1" customHeight="1" x14ac:dyDescent="0.25">
      <c r="A69" s="508">
        <v>155</v>
      </c>
      <c r="B69" s="353"/>
      <c r="D69" s="355"/>
      <c r="F69" s="355"/>
      <c r="H69" s="358" t="s">
        <v>63</v>
      </c>
      <c r="L69" s="243" t="b">
        <v>0</v>
      </c>
      <c r="N69" s="362"/>
      <c r="S69" s="277"/>
    </row>
    <row r="70" spans="1:19" ht="18" hidden="1" customHeight="1" x14ac:dyDescent="0.25">
      <c r="A70" s="508">
        <v>156</v>
      </c>
      <c r="B70" s="353"/>
      <c r="D70" s="355"/>
      <c r="F70" s="355"/>
      <c r="H70" s="358" t="s">
        <v>63</v>
      </c>
      <c r="L70" s="243" t="b">
        <v>0</v>
      </c>
      <c r="N70" s="362"/>
      <c r="S70" s="277"/>
    </row>
    <row r="71" spans="1:19" ht="18" hidden="1" customHeight="1" x14ac:dyDescent="0.25">
      <c r="A71" s="508">
        <v>157</v>
      </c>
      <c r="B71" s="353"/>
      <c r="D71" s="355"/>
      <c r="F71" s="355"/>
      <c r="H71" s="358" t="s">
        <v>63</v>
      </c>
      <c r="L71" s="243" t="b">
        <v>0</v>
      </c>
      <c r="N71" s="362"/>
      <c r="S71" s="277"/>
    </row>
    <row r="72" spans="1:19" ht="18" hidden="1" customHeight="1" x14ac:dyDescent="0.25">
      <c r="A72" s="508">
        <v>158</v>
      </c>
      <c r="B72" s="353"/>
      <c r="D72" s="355"/>
      <c r="F72" s="355"/>
      <c r="H72" s="358" t="s">
        <v>63</v>
      </c>
      <c r="L72" s="243" t="b">
        <v>0</v>
      </c>
      <c r="N72" s="362"/>
      <c r="S72" s="277"/>
    </row>
    <row r="73" spans="1:19" ht="18" hidden="1" customHeight="1" x14ac:dyDescent="0.25">
      <c r="A73" s="508">
        <v>159</v>
      </c>
      <c r="B73" s="353"/>
      <c r="D73" s="355"/>
      <c r="F73" s="355"/>
      <c r="H73" s="358" t="s">
        <v>63</v>
      </c>
      <c r="L73" s="243" t="b">
        <v>0</v>
      </c>
      <c r="N73" s="362"/>
      <c r="S73" s="277"/>
    </row>
    <row r="74" spans="1:19" ht="18" hidden="1" customHeight="1" x14ac:dyDescent="0.25">
      <c r="A74" s="508">
        <v>160</v>
      </c>
      <c r="B74" s="353"/>
      <c r="D74" s="355"/>
      <c r="F74" s="355"/>
      <c r="H74" s="358" t="s">
        <v>63</v>
      </c>
      <c r="L74" s="243" t="b">
        <v>0</v>
      </c>
      <c r="N74" s="362"/>
      <c r="S74" s="277"/>
    </row>
    <row r="75" spans="1:19" ht="18" hidden="1" customHeight="1" x14ac:dyDescent="0.25">
      <c r="A75" s="508">
        <v>161</v>
      </c>
      <c r="B75" s="353"/>
      <c r="D75" s="355"/>
      <c r="F75" s="355"/>
      <c r="H75" s="358" t="s">
        <v>63</v>
      </c>
      <c r="L75" s="243" t="b">
        <v>0</v>
      </c>
      <c r="N75" s="362"/>
      <c r="S75" s="277"/>
    </row>
    <row r="76" spans="1:19" ht="18" hidden="1" customHeight="1" x14ac:dyDescent="0.25">
      <c r="A76" s="508">
        <v>162</v>
      </c>
      <c r="B76" s="353"/>
      <c r="D76" s="355"/>
      <c r="F76" s="355"/>
      <c r="H76" s="358" t="s">
        <v>63</v>
      </c>
      <c r="L76" s="243" t="b">
        <v>0</v>
      </c>
      <c r="N76" s="362"/>
      <c r="S76" s="277"/>
    </row>
    <row r="77" spans="1:19" ht="18" hidden="1" customHeight="1" x14ac:dyDescent="0.25">
      <c r="A77" s="508">
        <v>163</v>
      </c>
      <c r="B77" s="353"/>
      <c r="D77" s="355"/>
      <c r="F77" s="355"/>
      <c r="H77" s="358" t="s">
        <v>63</v>
      </c>
      <c r="L77" s="243" t="b">
        <v>0</v>
      </c>
      <c r="N77" s="362"/>
      <c r="S77" s="277"/>
    </row>
    <row r="78" spans="1:19" ht="18" hidden="1" customHeight="1" x14ac:dyDescent="0.25">
      <c r="A78" s="508">
        <v>164</v>
      </c>
      <c r="B78" s="353"/>
      <c r="D78" s="355"/>
      <c r="F78" s="355"/>
      <c r="H78" s="358" t="s">
        <v>63</v>
      </c>
      <c r="L78" s="243" t="b">
        <v>0</v>
      </c>
      <c r="N78" s="362"/>
      <c r="S78" s="277"/>
    </row>
    <row r="79" spans="1:19" ht="18" hidden="1" customHeight="1" x14ac:dyDescent="0.25">
      <c r="A79" s="508">
        <v>165</v>
      </c>
      <c r="B79" s="353"/>
      <c r="D79" s="355"/>
      <c r="F79" s="355"/>
      <c r="H79" s="358" t="s">
        <v>63</v>
      </c>
      <c r="L79" s="243" t="b">
        <v>0</v>
      </c>
      <c r="N79" s="362"/>
      <c r="S79" s="277"/>
    </row>
    <row r="80" spans="1:19" ht="18" hidden="1" customHeight="1" x14ac:dyDescent="0.25">
      <c r="A80" s="508">
        <v>166</v>
      </c>
      <c r="B80" s="353"/>
      <c r="D80" s="355"/>
      <c r="F80" s="355"/>
      <c r="H80" s="358" t="s">
        <v>63</v>
      </c>
      <c r="L80" s="243" t="b">
        <v>0</v>
      </c>
      <c r="N80" s="362"/>
      <c r="S80" s="277"/>
    </row>
    <row r="81" spans="1:19" ht="18" hidden="1" customHeight="1" x14ac:dyDescent="0.25">
      <c r="A81" s="508">
        <v>167</v>
      </c>
      <c r="B81" s="353"/>
      <c r="D81" s="355"/>
      <c r="F81" s="355"/>
      <c r="H81" s="358" t="s">
        <v>63</v>
      </c>
      <c r="L81" s="243" t="b">
        <v>0</v>
      </c>
      <c r="N81" s="362"/>
      <c r="S81" s="277"/>
    </row>
    <row r="82" spans="1:19" ht="18" hidden="1" customHeight="1" x14ac:dyDescent="0.25">
      <c r="A82" s="508">
        <v>168</v>
      </c>
      <c r="B82" s="353"/>
      <c r="D82" s="355"/>
      <c r="F82" s="355"/>
      <c r="H82" s="358" t="s">
        <v>63</v>
      </c>
      <c r="L82" s="243" t="b">
        <v>0</v>
      </c>
      <c r="N82" s="362"/>
      <c r="S82" s="277"/>
    </row>
    <row r="83" spans="1:19" ht="18" hidden="1" customHeight="1" x14ac:dyDescent="0.25">
      <c r="A83" s="508">
        <v>169</v>
      </c>
      <c r="B83" s="353"/>
      <c r="D83" s="355"/>
      <c r="F83" s="355"/>
      <c r="H83" s="358" t="s">
        <v>63</v>
      </c>
      <c r="L83" s="243" t="b">
        <v>0</v>
      </c>
      <c r="N83" s="362"/>
      <c r="S83" s="277"/>
    </row>
    <row r="84" spans="1:19" ht="18" hidden="1" customHeight="1" x14ac:dyDescent="0.25">
      <c r="A84" s="508">
        <v>170</v>
      </c>
      <c r="B84" s="353"/>
      <c r="D84" s="355"/>
      <c r="F84" s="355"/>
      <c r="H84" s="358" t="s">
        <v>63</v>
      </c>
      <c r="L84" s="243" t="b">
        <v>0</v>
      </c>
      <c r="N84" s="362"/>
      <c r="S84" s="277"/>
    </row>
    <row r="85" spans="1:19" ht="18" hidden="1" customHeight="1" x14ac:dyDescent="0.25">
      <c r="A85" s="508">
        <v>171</v>
      </c>
      <c r="B85" s="353"/>
      <c r="D85" s="355"/>
      <c r="F85" s="355"/>
      <c r="H85" s="358" t="s">
        <v>63</v>
      </c>
      <c r="L85" s="243" t="b">
        <v>0</v>
      </c>
      <c r="N85" s="362"/>
      <c r="S85" s="277"/>
    </row>
    <row r="86" spans="1:19" ht="18" hidden="1" customHeight="1" x14ac:dyDescent="0.25">
      <c r="A86" s="508">
        <v>172</v>
      </c>
      <c r="B86" s="353"/>
      <c r="D86" s="355"/>
      <c r="F86" s="355"/>
      <c r="H86" s="358" t="s">
        <v>63</v>
      </c>
      <c r="L86" s="243" t="b">
        <v>0</v>
      </c>
      <c r="N86" s="362"/>
      <c r="S86" s="277"/>
    </row>
    <row r="87" spans="1:19" ht="18" hidden="1" customHeight="1" x14ac:dyDescent="0.25">
      <c r="A87" s="508">
        <v>173</v>
      </c>
      <c r="B87" s="353"/>
      <c r="D87" s="355"/>
      <c r="F87" s="355"/>
      <c r="H87" s="358" t="s">
        <v>63</v>
      </c>
      <c r="L87" s="243" t="b">
        <v>0</v>
      </c>
      <c r="N87" s="362"/>
      <c r="S87" s="277"/>
    </row>
    <row r="88" spans="1:19" ht="18" hidden="1" customHeight="1" x14ac:dyDescent="0.25">
      <c r="A88" s="508">
        <v>174</v>
      </c>
      <c r="B88" s="353"/>
      <c r="D88" s="355"/>
      <c r="F88" s="355"/>
      <c r="H88" s="358" t="s">
        <v>63</v>
      </c>
      <c r="L88" s="243" t="b">
        <v>0</v>
      </c>
      <c r="N88" s="362"/>
      <c r="S88" s="277"/>
    </row>
    <row r="89" spans="1:19" ht="18" hidden="1" customHeight="1" x14ac:dyDescent="0.25">
      <c r="A89" s="508">
        <v>175</v>
      </c>
      <c r="B89" s="353"/>
      <c r="D89" s="355"/>
      <c r="F89" s="355"/>
      <c r="H89" s="358" t="s">
        <v>63</v>
      </c>
      <c r="L89" s="243" t="b">
        <v>0</v>
      </c>
      <c r="N89" s="362"/>
      <c r="S89" s="277"/>
    </row>
    <row r="90" spans="1:19" ht="18" hidden="1" customHeight="1" x14ac:dyDescent="0.25">
      <c r="A90" s="508">
        <v>176</v>
      </c>
      <c r="B90" s="353"/>
      <c r="D90" s="355"/>
      <c r="F90" s="355"/>
      <c r="H90" s="358" t="s">
        <v>63</v>
      </c>
      <c r="L90" s="243" t="b">
        <v>0</v>
      </c>
      <c r="N90" s="362"/>
      <c r="S90" s="277"/>
    </row>
    <row r="91" spans="1:19" ht="18" hidden="1" customHeight="1" x14ac:dyDescent="0.25">
      <c r="A91" s="508">
        <v>177</v>
      </c>
      <c r="B91" s="353"/>
      <c r="D91" s="355"/>
      <c r="F91" s="355"/>
      <c r="H91" s="358" t="s">
        <v>63</v>
      </c>
      <c r="L91" s="243" t="b">
        <v>0</v>
      </c>
      <c r="N91" s="362"/>
      <c r="S91" s="277"/>
    </row>
    <row r="92" spans="1:19" ht="18" hidden="1" customHeight="1" x14ac:dyDescent="0.25">
      <c r="A92" s="508">
        <v>178</v>
      </c>
      <c r="B92" s="353"/>
      <c r="D92" s="355"/>
      <c r="F92" s="355"/>
      <c r="H92" s="358" t="s">
        <v>63</v>
      </c>
      <c r="L92" s="243" t="b">
        <v>0</v>
      </c>
      <c r="N92" s="362"/>
      <c r="S92" s="277"/>
    </row>
    <row r="93" spans="1:19" ht="18" hidden="1" customHeight="1" x14ac:dyDescent="0.25">
      <c r="A93" s="508">
        <v>179</v>
      </c>
      <c r="B93" s="353"/>
      <c r="D93" s="355"/>
      <c r="F93" s="355"/>
      <c r="H93" s="358" t="s">
        <v>63</v>
      </c>
      <c r="L93" s="243" t="b">
        <v>0</v>
      </c>
      <c r="N93" s="362"/>
      <c r="S93" s="277"/>
    </row>
    <row r="94" spans="1:19" ht="18" hidden="1" customHeight="1" x14ac:dyDescent="0.25">
      <c r="A94" s="508">
        <v>180</v>
      </c>
      <c r="B94" s="353"/>
      <c r="D94" s="355"/>
      <c r="F94" s="355"/>
      <c r="H94" s="358" t="s">
        <v>63</v>
      </c>
      <c r="L94" s="243" t="b">
        <v>0</v>
      </c>
      <c r="N94" s="362"/>
      <c r="S94" s="277"/>
    </row>
    <row r="95" spans="1:19" ht="18" hidden="1" customHeight="1" x14ac:dyDescent="0.25">
      <c r="A95" s="508">
        <v>181</v>
      </c>
      <c r="B95" s="353"/>
      <c r="D95" s="355"/>
      <c r="F95" s="355"/>
      <c r="H95" s="358" t="s">
        <v>63</v>
      </c>
      <c r="L95" s="243" t="b">
        <v>0</v>
      </c>
      <c r="N95" s="362"/>
      <c r="S95" s="277"/>
    </row>
    <row r="96" spans="1:19" ht="18" hidden="1" customHeight="1" x14ac:dyDescent="0.25">
      <c r="A96" s="508">
        <v>182</v>
      </c>
      <c r="B96" s="353"/>
      <c r="D96" s="355"/>
      <c r="F96" s="355"/>
      <c r="H96" s="358" t="s">
        <v>63</v>
      </c>
      <c r="L96" s="243" t="b">
        <v>0</v>
      </c>
      <c r="N96" s="362"/>
      <c r="S96" s="277"/>
    </row>
    <row r="97" spans="1:19" ht="18" hidden="1" customHeight="1" x14ac:dyDescent="0.25">
      <c r="A97" s="508">
        <v>183</v>
      </c>
      <c r="B97" s="353"/>
      <c r="D97" s="355"/>
      <c r="F97" s="355"/>
      <c r="H97" s="358" t="s">
        <v>63</v>
      </c>
      <c r="L97" s="243" t="b">
        <v>0</v>
      </c>
      <c r="N97" s="362"/>
      <c r="S97" s="277"/>
    </row>
    <row r="98" spans="1:19" ht="18" hidden="1" customHeight="1" x14ac:dyDescent="0.25">
      <c r="A98" s="508">
        <v>184</v>
      </c>
      <c r="B98" s="353"/>
      <c r="D98" s="355"/>
      <c r="F98" s="355"/>
      <c r="H98" s="358" t="s">
        <v>63</v>
      </c>
      <c r="L98" s="243" t="b">
        <v>0</v>
      </c>
      <c r="N98" s="362"/>
      <c r="S98" s="277"/>
    </row>
    <row r="99" spans="1:19" ht="18" hidden="1" customHeight="1" x14ac:dyDescent="0.25">
      <c r="A99" s="508">
        <v>185</v>
      </c>
      <c r="B99" s="353"/>
      <c r="D99" s="355"/>
      <c r="F99" s="355"/>
      <c r="H99" s="358" t="s">
        <v>63</v>
      </c>
      <c r="L99" s="243" t="b">
        <v>0</v>
      </c>
      <c r="N99" s="362"/>
      <c r="S99" s="277"/>
    </row>
    <row r="100" spans="1:19" ht="18" hidden="1" customHeight="1" x14ac:dyDescent="0.25">
      <c r="A100" s="508">
        <v>186</v>
      </c>
      <c r="B100" s="353"/>
      <c r="D100" s="355"/>
      <c r="F100" s="355"/>
      <c r="H100" s="358" t="s">
        <v>63</v>
      </c>
      <c r="L100" s="243" t="b">
        <v>0</v>
      </c>
      <c r="N100" s="362"/>
      <c r="S100" s="277"/>
    </row>
    <row r="101" spans="1:19" ht="18" hidden="1" customHeight="1" x14ac:dyDescent="0.25">
      <c r="A101" s="508">
        <v>187</v>
      </c>
      <c r="B101" s="353"/>
      <c r="D101" s="355"/>
      <c r="F101" s="355"/>
      <c r="H101" s="358" t="s">
        <v>63</v>
      </c>
      <c r="L101" s="243" t="b">
        <v>0</v>
      </c>
      <c r="N101" s="362"/>
      <c r="S101" s="277"/>
    </row>
    <row r="102" spans="1:19" ht="18" hidden="1" customHeight="1" x14ac:dyDescent="0.25">
      <c r="B102" s="395"/>
      <c r="D102" s="355"/>
      <c r="F102" s="355"/>
      <c r="H102" s="359"/>
      <c r="L102" s="243"/>
      <c r="N102" s="363"/>
      <c r="S102" s="277"/>
    </row>
    <row r="103" spans="1:19" ht="17.25" customHeight="1" x14ac:dyDescent="0.25">
      <c r="B103" s="162" t="s">
        <v>146</v>
      </c>
      <c r="C103" s="130"/>
      <c r="D103" s="339">
        <f>Conversions!$E$263</f>
        <v>0</v>
      </c>
      <c r="E103" s="130"/>
      <c r="F103" s="339">
        <f>Conversions!$E$372</f>
        <v>0</v>
      </c>
      <c r="G103" s="162"/>
      <c r="H103" s="162"/>
      <c r="S103" s="277"/>
    </row>
    <row r="104" spans="1:19" ht="3.75" customHeight="1" x14ac:dyDescent="0.25">
      <c r="B104" s="162"/>
      <c r="C104" s="162"/>
      <c r="D104" s="162"/>
      <c r="E104" s="560"/>
      <c r="F104" s="162"/>
      <c r="G104" s="162"/>
      <c r="H104" s="162"/>
      <c r="I104" s="162"/>
      <c r="S104" s="277"/>
    </row>
    <row r="105" spans="1:19" ht="18" customHeight="1" x14ac:dyDescent="0.25">
      <c r="B105" s="240" t="s">
        <v>260</v>
      </c>
      <c r="F105" s="339">
        <f>Conversions!E373</f>
        <v>-25</v>
      </c>
      <c r="H105" s="591"/>
      <c r="I105" s="591"/>
      <c r="J105" s="591"/>
      <c r="K105" s="591"/>
      <c r="L105" s="591"/>
      <c r="M105" s="591"/>
      <c r="N105" s="591"/>
      <c r="O105" s="591"/>
      <c r="P105" s="591"/>
      <c r="Q105" s="591"/>
      <c r="S105" s="277"/>
    </row>
    <row r="106" spans="1:19" ht="18" customHeight="1" x14ac:dyDescent="0.25">
      <c r="S106" s="277"/>
    </row>
    <row r="107" spans="1:19" ht="18" customHeight="1" x14ac:dyDescent="0.25">
      <c r="B107" s="310" t="s">
        <v>145</v>
      </c>
      <c r="C107" s="340"/>
      <c r="D107" s="340"/>
      <c r="E107" s="340"/>
      <c r="F107" s="340"/>
      <c r="G107" s="340"/>
      <c r="H107" s="340"/>
      <c r="I107" s="340"/>
      <c r="J107" s="340"/>
      <c r="K107" s="340"/>
      <c r="L107" s="340"/>
      <c r="M107" s="340"/>
      <c r="N107" s="340"/>
      <c r="O107" s="282"/>
      <c r="P107" s="282"/>
      <c r="Q107" s="282"/>
      <c r="S107" s="277"/>
    </row>
    <row r="108" spans="1:19" ht="18" customHeight="1" x14ac:dyDescent="0.25">
      <c r="B108" s="341"/>
      <c r="C108" s="341"/>
      <c r="D108" s="341"/>
      <c r="E108" s="341"/>
      <c r="F108" s="341"/>
      <c r="G108" s="341"/>
      <c r="H108" s="342"/>
      <c r="I108" s="282"/>
      <c r="J108" s="282"/>
      <c r="K108" s="282"/>
      <c r="L108" s="282"/>
      <c r="M108" s="282"/>
      <c r="N108" s="282"/>
      <c r="O108" s="282"/>
      <c r="P108" s="282"/>
      <c r="Q108" s="282"/>
      <c r="S108" s="277"/>
    </row>
    <row r="109" spans="1:19" ht="67.5" x14ac:dyDescent="0.25">
      <c r="B109" s="237" t="s">
        <v>143</v>
      </c>
      <c r="C109" s="237"/>
      <c r="D109" s="162" t="s">
        <v>221</v>
      </c>
      <c r="E109" s="336"/>
      <c r="F109" s="162" t="s">
        <v>290</v>
      </c>
      <c r="G109" s="336"/>
      <c r="H109" s="277" t="s">
        <v>199</v>
      </c>
      <c r="K109" s="343" t="s">
        <v>203</v>
      </c>
      <c r="L109" s="277" t="s">
        <v>201</v>
      </c>
      <c r="N109" s="337" t="s">
        <v>11</v>
      </c>
      <c r="O109" s="277" t="s">
        <v>202</v>
      </c>
      <c r="S109" s="277"/>
    </row>
    <row r="110" spans="1:19" ht="18" customHeight="1" x14ac:dyDescent="0.25">
      <c r="A110" s="508">
        <f>A101+1</f>
        <v>188</v>
      </c>
      <c r="B110" s="520"/>
      <c r="C110" s="344"/>
      <c r="D110" s="364"/>
      <c r="E110" s="552" t="str">
        <f>IF(L110=FALSE,Conversions!N268," ")</f>
        <v/>
      </c>
      <c r="F110" s="364"/>
      <c r="G110" s="344"/>
      <c r="H110" s="357" t="s">
        <v>63</v>
      </c>
      <c r="I110" s="282"/>
      <c r="J110" s="282"/>
      <c r="K110" s="366" t="b">
        <v>0</v>
      </c>
      <c r="L110" s="367" t="b">
        <v>0</v>
      </c>
      <c r="M110" s="282"/>
      <c r="N110" s="368"/>
      <c r="O110" s="369" t="b">
        <v>0</v>
      </c>
      <c r="P110" s="282"/>
      <c r="S110" s="277"/>
    </row>
    <row r="111" spans="1:19" ht="18" customHeight="1" x14ac:dyDescent="0.25">
      <c r="A111" s="508">
        <f>A110+1</f>
        <v>189</v>
      </c>
      <c r="B111" s="521"/>
      <c r="C111" s="341"/>
      <c r="D111" s="365"/>
      <c r="E111" s="552" t="str">
        <f>IF(L111=FALSE,Conversions!N269," ")</f>
        <v/>
      </c>
      <c r="F111" s="355"/>
      <c r="G111" s="341"/>
      <c r="H111" s="358" t="s">
        <v>63</v>
      </c>
      <c r="I111" s="282"/>
      <c r="J111" s="282"/>
      <c r="K111" s="366" t="b">
        <v>0</v>
      </c>
      <c r="L111" s="367" t="b">
        <v>0</v>
      </c>
      <c r="M111" s="282"/>
      <c r="N111" s="368"/>
      <c r="O111" s="369" t="b">
        <v>0</v>
      </c>
      <c r="P111" s="282"/>
      <c r="S111" s="277"/>
    </row>
    <row r="112" spans="1:19" ht="18" customHeight="1" x14ac:dyDescent="0.25">
      <c r="A112" s="508">
        <f t="shared" ref="A112:A175" si="0">A111+1</f>
        <v>190</v>
      </c>
      <c r="B112" s="519"/>
      <c r="D112" s="355"/>
      <c r="E112" s="552" t="str">
        <f>IF(L112=FALSE,Conversions!N270," ")</f>
        <v/>
      </c>
      <c r="F112" s="355"/>
      <c r="H112" s="358" t="s">
        <v>63</v>
      </c>
      <c r="K112" s="366" t="b">
        <v>0</v>
      </c>
      <c r="L112" s="367" t="b">
        <v>0</v>
      </c>
      <c r="N112" s="360"/>
      <c r="O112" s="369" t="b">
        <v>0</v>
      </c>
      <c r="S112" s="277"/>
    </row>
    <row r="113" spans="1:27" ht="18" customHeight="1" x14ac:dyDescent="0.25">
      <c r="A113" s="508">
        <f t="shared" si="0"/>
        <v>191</v>
      </c>
      <c r="B113" s="519"/>
      <c r="D113" s="355"/>
      <c r="E113" s="552" t="str">
        <f>IF(L113=FALSE,Conversions!N271," ")</f>
        <v/>
      </c>
      <c r="F113" s="355"/>
      <c r="H113" s="358" t="s">
        <v>63</v>
      </c>
      <c r="K113" s="366" t="b">
        <v>0</v>
      </c>
      <c r="L113" s="367" t="b">
        <v>0</v>
      </c>
      <c r="N113" s="360"/>
      <c r="O113" s="369" t="b">
        <v>0</v>
      </c>
      <c r="S113" s="277"/>
    </row>
    <row r="114" spans="1:27" ht="18" customHeight="1" x14ac:dyDescent="0.25">
      <c r="A114" s="508">
        <f t="shared" si="0"/>
        <v>192</v>
      </c>
      <c r="B114" s="519"/>
      <c r="D114" s="355"/>
      <c r="E114" s="552" t="str">
        <f>IF(L114=FALSE,Conversions!N272," ")</f>
        <v/>
      </c>
      <c r="F114" s="355"/>
      <c r="H114" s="358" t="s">
        <v>63</v>
      </c>
      <c r="K114" s="366" t="b">
        <v>0</v>
      </c>
      <c r="L114" s="367" t="b">
        <v>0</v>
      </c>
      <c r="N114" s="360"/>
      <c r="O114" s="369" t="b">
        <v>0</v>
      </c>
      <c r="S114" s="277"/>
    </row>
    <row r="115" spans="1:27" ht="18" customHeight="1" x14ac:dyDescent="0.25">
      <c r="A115" s="508">
        <f t="shared" si="0"/>
        <v>193</v>
      </c>
      <c r="B115" s="519"/>
      <c r="D115" s="355"/>
      <c r="E115" s="552" t="str">
        <f>IF(L115=FALSE,Conversions!N273," ")</f>
        <v/>
      </c>
      <c r="F115" s="355"/>
      <c r="H115" s="358" t="s">
        <v>63</v>
      </c>
      <c r="K115" s="366" t="b">
        <v>0</v>
      </c>
      <c r="L115" s="367" t="b">
        <v>0</v>
      </c>
      <c r="N115" s="361"/>
      <c r="O115" s="369" t="b">
        <v>0</v>
      </c>
      <c r="S115" s="277"/>
    </row>
    <row r="116" spans="1:27" ht="18" customHeight="1" x14ac:dyDescent="0.25">
      <c r="A116" s="508">
        <f t="shared" si="0"/>
        <v>194</v>
      </c>
      <c r="B116" s="519"/>
      <c r="D116" s="355"/>
      <c r="E116" s="552" t="str">
        <f>IF(L116=FALSE,Conversions!N274," ")</f>
        <v/>
      </c>
      <c r="F116" s="355"/>
      <c r="H116" s="358" t="s">
        <v>63</v>
      </c>
      <c r="K116" s="366" t="b">
        <v>0</v>
      </c>
      <c r="L116" s="367" t="b">
        <v>0</v>
      </c>
      <c r="N116" s="360"/>
      <c r="O116" s="369" t="b">
        <v>0</v>
      </c>
      <c r="S116" s="277"/>
    </row>
    <row r="117" spans="1:27" ht="18" customHeight="1" x14ac:dyDescent="0.25">
      <c r="A117" s="508">
        <f t="shared" si="0"/>
        <v>195</v>
      </c>
      <c r="B117" s="519"/>
      <c r="D117" s="355"/>
      <c r="E117" s="552" t="str">
        <f>IF(L117=FALSE,Conversions!N275," ")</f>
        <v/>
      </c>
      <c r="F117" s="355"/>
      <c r="H117" s="358" t="s">
        <v>63</v>
      </c>
      <c r="K117" s="366" t="b">
        <v>0</v>
      </c>
      <c r="L117" s="367" t="b">
        <v>0</v>
      </c>
      <c r="N117" s="360"/>
      <c r="O117" s="369" t="b">
        <v>0</v>
      </c>
      <c r="S117" s="277"/>
    </row>
    <row r="118" spans="1:27" ht="18" customHeight="1" x14ac:dyDescent="0.25">
      <c r="A118" s="508">
        <f t="shared" si="0"/>
        <v>196</v>
      </c>
      <c r="B118" s="519"/>
      <c r="D118" s="355"/>
      <c r="E118" s="552" t="str">
        <f>IF(L118=FALSE,Conversions!N276," ")</f>
        <v/>
      </c>
      <c r="F118" s="355"/>
      <c r="H118" s="358" t="s">
        <v>63</v>
      </c>
      <c r="K118" s="366" t="b">
        <v>0</v>
      </c>
      <c r="L118" s="367" t="b">
        <v>0</v>
      </c>
      <c r="N118" s="360"/>
      <c r="O118" s="369" t="b">
        <v>0</v>
      </c>
      <c r="S118" s="277"/>
    </row>
    <row r="119" spans="1:27" ht="18" customHeight="1" x14ac:dyDescent="0.25">
      <c r="A119" s="508">
        <f t="shared" si="0"/>
        <v>197</v>
      </c>
      <c r="B119" s="519"/>
      <c r="D119" s="355"/>
      <c r="E119" s="552" t="str">
        <f>IF(L119=FALSE,Conversions!N277," ")</f>
        <v/>
      </c>
      <c r="F119" s="355"/>
      <c r="H119" s="358" t="s">
        <v>63</v>
      </c>
      <c r="K119" s="366" t="b">
        <v>0</v>
      </c>
      <c r="L119" s="367" t="b">
        <v>0</v>
      </c>
      <c r="N119" s="360"/>
      <c r="O119" s="369" t="b">
        <v>0</v>
      </c>
      <c r="S119" s="277"/>
    </row>
    <row r="120" spans="1:27" ht="18" customHeight="1" x14ac:dyDescent="0.25">
      <c r="A120" s="508">
        <f t="shared" si="0"/>
        <v>198</v>
      </c>
      <c r="B120" s="519"/>
      <c r="D120" s="355"/>
      <c r="E120" s="552" t="str">
        <f>IF(L120=FALSE,Conversions!N278," ")</f>
        <v/>
      </c>
      <c r="F120" s="355"/>
      <c r="H120" s="358" t="s">
        <v>63</v>
      </c>
      <c r="K120" s="366" t="b">
        <v>0</v>
      </c>
      <c r="L120" s="367" t="b">
        <v>0</v>
      </c>
      <c r="N120" s="360"/>
      <c r="O120" s="369" t="b">
        <v>0</v>
      </c>
      <c r="S120" s="277"/>
      <c r="AA120" s="236" t="s">
        <v>150</v>
      </c>
    </row>
    <row r="121" spans="1:27" ht="18" customHeight="1" x14ac:dyDescent="0.25">
      <c r="A121" s="508">
        <f t="shared" si="0"/>
        <v>199</v>
      </c>
      <c r="B121" s="519"/>
      <c r="D121" s="355"/>
      <c r="E121" s="552" t="str">
        <f>IF(L121=FALSE,Conversions!N279," ")</f>
        <v/>
      </c>
      <c r="F121" s="355"/>
      <c r="H121" s="358" t="s">
        <v>63</v>
      </c>
      <c r="K121" s="366" t="b">
        <v>0</v>
      </c>
      <c r="L121" s="367" t="b">
        <v>0</v>
      </c>
      <c r="N121" s="361"/>
      <c r="O121" s="369" t="b">
        <v>0</v>
      </c>
      <c r="S121" s="277"/>
    </row>
    <row r="122" spans="1:27" ht="18" customHeight="1" x14ac:dyDescent="0.25">
      <c r="A122" s="508">
        <f>A121+1</f>
        <v>200</v>
      </c>
      <c r="B122" s="519"/>
      <c r="D122" s="355"/>
      <c r="E122" s="552" t="str">
        <f>IF(L122=FALSE,Conversions!N280," ")</f>
        <v/>
      </c>
      <c r="F122" s="355"/>
      <c r="H122" s="358" t="s">
        <v>63</v>
      </c>
      <c r="K122" s="366" t="b">
        <v>0</v>
      </c>
      <c r="L122" s="367" t="b">
        <v>0</v>
      </c>
      <c r="N122" s="360"/>
      <c r="O122" s="369" t="b">
        <v>0</v>
      </c>
      <c r="S122" s="277"/>
    </row>
    <row r="123" spans="1:27" ht="18" customHeight="1" x14ac:dyDescent="0.25">
      <c r="A123" s="508">
        <f t="shared" si="0"/>
        <v>201</v>
      </c>
      <c r="B123" s="519"/>
      <c r="D123" s="355"/>
      <c r="E123" s="552" t="str">
        <f>IF(L123=FALSE,Conversions!N281," ")</f>
        <v/>
      </c>
      <c r="F123" s="355"/>
      <c r="H123" s="358" t="s">
        <v>63</v>
      </c>
      <c r="K123" s="366" t="b">
        <v>0</v>
      </c>
      <c r="L123" s="367" t="b">
        <v>0</v>
      </c>
      <c r="N123" s="360"/>
      <c r="O123" s="369" t="b">
        <v>0</v>
      </c>
      <c r="S123" s="277"/>
    </row>
    <row r="124" spans="1:27" ht="18" customHeight="1" x14ac:dyDescent="0.25">
      <c r="A124" s="508">
        <f t="shared" si="0"/>
        <v>202</v>
      </c>
      <c r="B124" s="519"/>
      <c r="D124" s="355"/>
      <c r="E124" s="552" t="str">
        <f>IF(L124=FALSE,Conversions!N282," ")</f>
        <v/>
      </c>
      <c r="F124" s="355"/>
      <c r="H124" s="358" t="s">
        <v>63</v>
      </c>
      <c r="K124" s="366" t="b">
        <v>0</v>
      </c>
      <c r="L124" s="367" t="b">
        <v>0</v>
      </c>
      <c r="N124" s="360"/>
      <c r="O124" s="369" t="b">
        <v>0</v>
      </c>
      <c r="S124" s="277"/>
    </row>
    <row r="125" spans="1:27" ht="18" customHeight="1" x14ac:dyDescent="0.25">
      <c r="A125" s="508">
        <f t="shared" si="0"/>
        <v>203</v>
      </c>
      <c r="B125" s="519"/>
      <c r="D125" s="355"/>
      <c r="E125" s="552" t="str">
        <f>IF(L125=FALSE,Conversions!N283," ")</f>
        <v/>
      </c>
      <c r="F125" s="355"/>
      <c r="H125" s="358" t="s">
        <v>63</v>
      </c>
      <c r="K125" s="366" t="b">
        <v>0</v>
      </c>
      <c r="L125" s="367" t="b">
        <v>0</v>
      </c>
      <c r="N125" s="360"/>
      <c r="O125" s="369" t="b">
        <v>0</v>
      </c>
      <c r="S125" s="277"/>
    </row>
    <row r="126" spans="1:27" ht="20.100000000000001" customHeight="1" x14ac:dyDescent="0.25">
      <c r="A126" s="508">
        <f t="shared" si="0"/>
        <v>204</v>
      </c>
      <c r="B126" s="519"/>
      <c r="D126" s="355"/>
      <c r="E126" s="552" t="str">
        <f>IF(L126=FALSE,Conversions!N284," ")</f>
        <v/>
      </c>
      <c r="F126" s="355"/>
      <c r="H126" s="358" t="s">
        <v>63</v>
      </c>
      <c r="K126" s="366" t="b">
        <v>0</v>
      </c>
      <c r="L126" s="367" t="b">
        <v>0</v>
      </c>
      <c r="N126" s="360"/>
      <c r="O126" s="369" t="b">
        <v>0</v>
      </c>
    </row>
    <row r="127" spans="1:27" ht="20.100000000000001" customHeight="1" x14ac:dyDescent="0.25">
      <c r="A127" s="508">
        <f t="shared" si="0"/>
        <v>205</v>
      </c>
      <c r="B127" s="519"/>
      <c r="D127" s="355"/>
      <c r="E127" s="552" t="str">
        <f>IF(L127=FALSE,Conversions!N285," ")</f>
        <v/>
      </c>
      <c r="F127" s="355"/>
      <c r="H127" s="358" t="s">
        <v>63</v>
      </c>
      <c r="K127" s="366" t="b">
        <v>0</v>
      </c>
      <c r="L127" s="367" t="b">
        <v>0</v>
      </c>
      <c r="N127" s="360"/>
      <c r="O127" s="369" t="b">
        <v>0</v>
      </c>
    </row>
    <row r="128" spans="1:27" ht="20.100000000000001" customHeight="1" x14ac:dyDescent="0.25">
      <c r="A128" s="508">
        <f t="shared" si="0"/>
        <v>206</v>
      </c>
      <c r="B128" s="519"/>
      <c r="D128" s="355"/>
      <c r="E128" s="552" t="str">
        <f>IF(L128=FALSE,Conversions!N286," ")</f>
        <v/>
      </c>
      <c r="F128" s="355"/>
      <c r="H128" s="358" t="s">
        <v>63</v>
      </c>
      <c r="K128" s="366" t="b">
        <v>0</v>
      </c>
      <c r="L128" s="367" t="b">
        <v>0</v>
      </c>
      <c r="N128" s="360"/>
      <c r="O128" s="369" t="b">
        <v>0</v>
      </c>
    </row>
    <row r="129" spans="1:15" ht="20.100000000000001" customHeight="1" x14ac:dyDescent="0.25">
      <c r="A129" s="508">
        <f t="shared" si="0"/>
        <v>207</v>
      </c>
      <c r="B129" s="519"/>
      <c r="D129" s="355"/>
      <c r="E129" s="552" t="str">
        <f>IF(L129=FALSE,Conversions!N287," ")</f>
        <v/>
      </c>
      <c r="F129" s="355"/>
      <c r="H129" s="358" t="s">
        <v>63</v>
      </c>
      <c r="K129" s="366" t="b">
        <v>0</v>
      </c>
      <c r="L129" s="367" t="b">
        <v>0</v>
      </c>
      <c r="N129" s="360"/>
      <c r="O129" s="369" t="b">
        <v>0</v>
      </c>
    </row>
    <row r="130" spans="1:15" ht="20.100000000000001" customHeight="1" x14ac:dyDescent="0.25">
      <c r="A130" s="508">
        <f t="shared" si="0"/>
        <v>208</v>
      </c>
      <c r="B130" s="519"/>
      <c r="D130" s="355"/>
      <c r="E130" s="552" t="str">
        <f>IF(L130=FALSE,Conversions!N288," ")</f>
        <v/>
      </c>
      <c r="F130" s="355"/>
      <c r="H130" s="358" t="s">
        <v>63</v>
      </c>
      <c r="K130" s="366" t="b">
        <v>0</v>
      </c>
      <c r="L130" s="367" t="b">
        <v>0</v>
      </c>
      <c r="N130" s="360"/>
      <c r="O130" s="369" t="b">
        <v>0</v>
      </c>
    </row>
    <row r="131" spans="1:15" ht="20.100000000000001" customHeight="1" x14ac:dyDescent="0.25">
      <c r="A131" s="508">
        <f t="shared" si="0"/>
        <v>209</v>
      </c>
      <c r="B131" s="519"/>
      <c r="D131" s="355"/>
      <c r="E131" s="552" t="str">
        <f>IF(L131=FALSE,Conversions!N289," ")</f>
        <v/>
      </c>
      <c r="F131" s="355"/>
      <c r="H131" s="358" t="s">
        <v>63</v>
      </c>
      <c r="K131" s="366" t="b">
        <v>0</v>
      </c>
      <c r="L131" s="367" t="b">
        <v>0</v>
      </c>
      <c r="N131" s="360"/>
      <c r="O131" s="369" t="b">
        <v>0</v>
      </c>
    </row>
    <row r="132" spans="1:15" ht="20.100000000000001" customHeight="1" x14ac:dyDescent="0.25">
      <c r="A132" s="508">
        <f t="shared" si="0"/>
        <v>210</v>
      </c>
      <c r="B132" s="519"/>
      <c r="D132" s="355"/>
      <c r="E132" s="552" t="str">
        <f>IF(L132=FALSE,Conversions!N290," ")</f>
        <v/>
      </c>
      <c r="F132" s="355"/>
      <c r="H132" s="358" t="s">
        <v>63</v>
      </c>
      <c r="K132" s="366" t="b">
        <v>0</v>
      </c>
      <c r="L132" s="367" t="b">
        <v>0</v>
      </c>
      <c r="N132" s="360"/>
      <c r="O132" s="369" t="b">
        <v>0</v>
      </c>
    </row>
    <row r="133" spans="1:15" ht="20.100000000000001" customHeight="1" x14ac:dyDescent="0.25">
      <c r="A133" s="508">
        <f t="shared" si="0"/>
        <v>211</v>
      </c>
      <c r="B133" s="519"/>
      <c r="D133" s="355"/>
      <c r="E133" s="552" t="str">
        <f>IF(L133=FALSE,Conversions!N291," ")</f>
        <v/>
      </c>
      <c r="F133" s="355"/>
      <c r="H133" s="358" t="s">
        <v>63</v>
      </c>
      <c r="K133" s="366" t="b">
        <v>0</v>
      </c>
      <c r="L133" s="367" t="b">
        <v>0</v>
      </c>
      <c r="N133" s="360"/>
      <c r="O133" s="369" t="b">
        <v>0</v>
      </c>
    </row>
    <row r="134" spans="1:15" ht="20.100000000000001" customHeight="1" x14ac:dyDescent="0.25">
      <c r="A134" s="508">
        <f t="shared" si="0"/>
        <v>212</v>
      </c>
      <c r="B134" s="519"/>
      <c r="D134" s="355"/>
      <c r="E134" s="552" t="str">
        <f>IF(L134=FALSE,Conversions!N292," ")</f>
        <v/>
      </c>
      <c r="F134" s="355"/>
      <c r="H134" s="358" t="s">
        <v>63</v>
      </c>
      <c r="K134" s="366" t="b">
        <v>0</v>
      </c>
      <c r="L134" s="367" t="b">
        <v>0</v>
      </c>
      <c r="N134" s="360"/>
      <c r="O134" s="369" t="b">
        <v>0</v>
      </c>
    </row>
    <row r="135" spans="1:15" ht="20.100000000000001" customHeight="1" x14ac:dyDescent="0.25">
      <c r="A135" s="508">
        <f t="shared" si="0"/>
        <v>213</v>
      </c>
      <c r="B135" s="519"/>
      <c r="D135" s="355"/>
      <c r="E135" s="552" t="str">
        <f>IF(L135=FALSE,Conversions!N293," ")</f>
        <v/>
      </c>
      <c r="F135" s="355"/>
      <c r="H135" s="358" t="s">
        <v>63</v>
      </c>
      <c r="K135" s="366" t="b">
        <v>0</v>
      </c>
      <c r="L135" s="367" t="b">
        <v>0</v>
      </c>
      <c r="N135" s="360"/>
      <c r="O135" s="369" t="b">
        <v>0</v>
      </c>
    </row>
    <row r="136" spans="1:15" ht="20.100000000000001" customHeight="1" x14ac:dyDescent="0.25">
      <c r="A136" s="508">
        <f t="shared" si="0"/>
        <v>214</v>
      </c>
      <c r="B136" s="519"/>
      <c r="D136" s="355"/>
      <c r="E136" s="552" t="str">
        <f>IF(L136=FALSE,Conversions!N294," ")</f>
        <v/>
      </c>
      <c r="F136" s="355"/>
      <c r="H136" s="358" t="s">
        <v>63</v>
      </c>
      <c r="K136" s="366" t="b">
        <v>0</v>
      </c>
      <c r="L136" s="367" t="b">
        <v>0</v>
      </c>
      <c r="N136" s="360"/>
      <c r="O136" s="369" t="b">
        <v>0</v>
      </c>
    </row>
    <row r="137" spans="1:15" ht="20.100000000000001" customHeight="1" x14ac:dyDescent="0.25">
      <c r="A137" s="508">
        <f t="shared" si="0"/>
        <v>215</v>
      </c>
      <c r="B137" s="519"/>
      <c r="D137" s="355"/>
      <c r="E137" s="552" t="str">
        <f>IF(L137=FALSE,Conversions!N295," ")</f>
        <v/>
      </c>
      <c r="F137" s="355"/>
      <c r="H137" s="358" t="s">
        <v>63</v>
      </c>
      <c r="K137" s="366" t="b">
        <v>0</v>
      </c>
      <c r="L137" s="367" t="b">
        <v>0</v>
      </c>
      <c r="N137" s="360"/>
      <c r="O137" s="369" t="b">
        <v>0</v>
      </c>
    </row>
    <row r="138" spans="1:15" ht="20.100000000000001" customHeight="1" x14ac:dyDescent="0.25">
      <c r="A138" s="508">
        <f t="shared" si="0"/>
        <v>216</v>
      </c>
      <c r="B138" s="519"/>
      <c r="D138" s="355"/>
      <c r="E138" s="552" t="str">
        <f>IF(L138=FALSE,Conversions!N296," ")</f>
        <v/>
      </c>
      <c r="F138" s="355"/>
      <c r="H138" s="358" t="s">
        <v>63</v>
      </c>
      <c r="K138" s="366" t="b">
        <v>0</v>
      </c>
      <c r="L138" s="367" t="b">
        <v>0</v>
      </c>
      <c r="N138" s="360"/>
      <c r="O138" s="369" t="b">
        <v>0</v>
      </c>
    </row>
    <row r="139" spans="1:15" ht="20.100000000000001" customHeight="1" x14ac:dyDescent="0.25">
      <c r="A139" s="508">
        <f t="shared" si="0"/>
        <v>217</v>
      </c>
      <c r="B139" s="519"/>
      <c r="D139" s="355"/>
      <c r="E139" s="552" t="str">
        <f>IF(L139=FALSE,Conversions!N297," ")</f>
        <v/>
      </c>
      <c r="F139" s="355"/>
      <c r="H139" s="358" t="s">
        <v>63</v>
      </c>
      <c r="K139" s="366" t="b">
        <v>0</v>
      </c>
      <c r="L139" s="367" t="b">
        <v>0</v>
      </c>
      <c r="N139" s="360"/>
      <c r="O139" s="369" t="b">
        <v>0</v>
      </c>
    </row>
    <row r="140" spans="1:15" ht="20.100000000000001" customHeight="1" x14ac:dyDescent="0.25">
      <c r="A140" s="508">
        <f t="shared" si="0"/>
        <v>218</v>
      </c>
      <c r="B140" s="519"/>
      <c r="D140" s="355"/>
      <c r="E140" s="552" t="str">
        <f>IF(L140=FALSE,Conversions!N298," ")</f>
        <v/>
      </c>
      <c r="F140" s="355"/>
      <c r="H140" s="358" t="s">
        <v>63</v>
      </c>
      <c r="K140" s="366" t="b">
        <v>0</v>
      </c>
      <c r="L140" s="367" t="b">
        <v>0</v>
      </c>
      <c r="N140" s="360"/>
      <c r="O140" s="369" t="b">
        <v>0</v>
      </c>
    </row>
    <row r="141" spans="1:15" ht="20.100000000000001" customHeight="1" x14ac:dyDescent="0.25">
      <c r="A141" s="508">
        <f t="shared" si="0"/>
        <v>219</v>
      </c>
      <c r="B141" s="519"/>
      <c r="D141" s="355"/>
      <c r="E141" s="552" t="str">
        <f>IF(L141=FALSE,Conversions!N299," ")</f>
        <v/>
      </c>
      <c r="F141" s="355"/>
      <c r="H141" s="358" t="s">
        <v>63</v>
      </c>
      <c r="K141" s="366" t="b">
        <v>0</v>
      </c>
      <c r="L141" s="367" t="b">
        <v>0</v>
      </c>
      <c r="N141" s="360"/>
      <c r="O141" s="369" t="b">
        <v>0</v>
      </c>
    </row>
    <row r="142" spans="1:15" ht="20.100000000000001" customHeight="1" x14ac:dyDescent="0.25">
      <c r="A142" s="508">
        <f t="shared" si="0"/>
        <v>220</v>
      </c>
      <c r="B142" s="519"/>
      <c r="D142" s="355"/>
      <c r="E142" s="552" t="str">
        <f>IF(L142=FALSE,Conversions!N300," ")</f>
        <v/>
      </c>
      <c r="F142" s="355"/>
      <c r="H142" s="358" t="s">
        <v>63</v>
      </c>
      <c r="K142" s="366" t="b">
        <v>0</v>
      </c>
      <c r="L142" s="367" t="b">
        <v>0</v>
      </c>
      <c r="N142" s="360"/>
      <c r="O142" s="369" t="b">
        <v>0</v>
      </c>
    </row>
    <row r="143" spans="1:15" ht="20.100000000000001" customHeight="1" x14ac:dyDescent="0.25">
      <c r="A143" s="508">
        <f t="shared" si="0"/>
        <v>221</v>
      </c>
      <c r="B143" s="519"/>
      <c r="D143" s="355"/>
      <c r="E143" s="552" t="str">
        <f>IF(L143=FALSE,Conversions!N301," ")</f>
        <v/>
      </c>
      <c r="F143" s="355"/>
      <c r="H143" s="358" t="s">
        <v>63</v>
      </c>
      <c r="K143" s="366" t="b">
        <v>0</v>
      </c>
      <c r="L143" s="367" t="b">
        <v>0</v>
      </c>
      <c r="N143" s="360"/>
      <c r="O143" s="369" t="b">
        <v>0</v>
      </c>
    </row>
    <row r="144" spans="1:15" ht="20.100000000000001" customHeight="1" x14ac:dyDescent="0.25">
      <c r="A144" s="508">
        <f t="shared" si="0"/>
        <v>222</v>
      </c>
      <c r="B144" s="519"/>
      <c r="D144" s="355"/>
      <c r="E144" s="552" t="str">
        <f>IF(L144=FALSE,Conversions!N302," ")</f>
        <v/>
      </c>
      <c r="F144" s="355"/>
      <c r="H144" s="358" t="s">
        <v>63</v>
      </c>
      <c r="K144" s="366" t="b">
        <v>0</v>
      </c>
      <c r="L144" s="367" t="b">
        <v>0</v>
      </c>
      <c r="N144" s="360"/>
      <c r="O144" s="369" t="b">
        <v>0</v>
      </c>
    </row>
    <row r="145" spans="1:15" ht="20.100000000000001" customHeight="1" x14ac:dyDescent="0.25">
      <c r="A145" s="508">
        <f t="shared" si="0"/>
        <v>223</v>
      </c>
      <c r="B145" s="519"/>
      <c r="D145" s="355"/>
      <c r="E145" s="552" t="str">
        <f>IF(L145=FALSE,Conversions!N303," ")</f>
        <v/>
      </c>
      <c r="F145" s="355"/>
      <c r="H145" s="358" t="s">
        <v>63</v>
      </c>
      <c r="K145" s="366" t="b">
        <v>0</v>
      </c>
      <c r="L145" s="367" t="b">
        <v>0</v>
      </c>
      <c r="N145" s="360"/>
      <c r="O145" s="369" t="b">
        <v>0</v>
      </c>
    </row>
    <row r="146" spans="1:15" ht="20.100000000000001" customHeight="1" x14ac:dyDescent="0.25">
      <c r="A146" s="508">
        <f t="shared" si="0"/>
        <v>224</v>
      </c>
      <c r="B146" s="519"/>
      <c r="D146" s="355"/>
      <c r="E146" s="552" t="str">
        <f>IF(L146=FALSE,Conversions!N304," ")</f>
        <v/>
      </c>
      <c r="F146" s="355"/>
      <c r="H146" s="358" t="s">
        <v>63</v>
      </c>
      <c r="K146" s="366" t="b">
        <v>0</v>
      </c>
      <c r="L146" s="367" t="b">
        <v>0</v>
      </c>
      <c r="N146" s="360"/>
      <c r="O146" s="369" t="b">
        <v>0</v>
      </c>
    </row>
    <row r="147" spans="1:15" ht="20.100000000000001" customHeight="1" x14ac:dyDescent="0.25">
      <c r="A147" s="508">
        <f t="shared" si="0"/>
        <v>225</v>
      </c>
      <c r="B147" s="519"/>
      <c r="D147" s="355"/>
      <c r="E147" s="552" t="str">
        <f>IF(L147=FALSE,Conversions!N305," ")</f>
        <v/>
      </c>
      <c r="F147" s="355"/>
      <c r="H147" s="358" t="s">
        <v>63</v>
      </c>
      <c r="K147" s="366" t="b">
        <v>0</v>
      </c>
      <c r="L147" s="367" t="b">
        <v>0</v>
      </c>
      <c r="N147" s="360"/>
      <c r="O147" s="369" t="b">
        <v>0</v>
      </c>
    </row>
    <row r="148" spans="1:15" ht="20.100000000000001" customHeight="1" x14ac:dyDescent="0.25">
      <c r="A148" s="508">
        <f t="shared" si="0"/>
        <v>226</v>
      </c>
      <c r="B148" s="519"/>
      <c r="D148" s="355"/>
      <c r="E148" s="552" t="str">
        <f>IF(L148=FALSE,Conversions!N306," ")</f>
        <v/>
      </c>
      <c r="F148" s="355"/>
      <c r="H148" s="358" t="s">
        <v>63</v>
      </c>
      <c r="K148" s="366" t="b">
        <v>0</v>
      </c>
      <c r="L148" s="367" t="b">
        <v>0</v>
      </c>
      <c r="N148" s="360"/>
      <c r="O148" s="369" t="b">
        <v>0</v>
      </c>
    </row>
    <row r="149" spans="1:15" ht="20.100000000000001" customHeight="1" x14ac:dyDescent="0.25">
      <c r="A149" s="508">
        <f t="shared" si="0"/>
        <v>227</v>
      </c>
      <c r="B149" s="519"/>
      <c r="D149" s="355"/>
      <c r="E149" s="552" t="str">
        <f>IF(L149=FALSE,Conversions!N307," ")</f>
        <v/>
      </c>
      <c r="F149" s="355"/>
      <c r="H149" s="358" t="s">
        <v>63</v>
      </c>
      <c r="K149" s="366" t="b">
        <v>0</v>
      </c>
      <c r="L149" s="367" t="b">
        <v>0</v>
      </c>
      <c r="N149" s="360"/>
      <c r="O149" s="369" t="b">
        <v>0</v>
      </c>
    </row>
    <row r="150" spans="1:15" ht="20.100000000000001" customHeight="1" x14ac:dyDescent="0.25">
      <c r="A150" s="508">
        <f t="shared" si="0"/>
        <v>228</v>
      </c>
      <c r="B150" s="519"/>
      <c r="D150" s="355"/>
      <c r="E150" s="552" t="str">
        <f>IF(L150=FALSE,Conversions!N308," ")</f>
        <v/>
      </c>
      <c r="F150" s="355"/>
      <c r="H150" s="358" t="s">
        <v>63</v>
      </c>
      <c r="K150" s="366" t="b">
        <v>0</v>
      </c>
      <c r="L150" s="367" t="b">
        <v>0</v>
      </c>
      <c r="N150" s="360"/>
      <c r="O150" s="369" t="b">
        <v>0</v>
      </c>
    </row>
    <row r="151" spans="1:15" ht="20.100000000000001" customHeight="1" x14ac:dyDescent="0.25">
      <c r="A151" s="508">
        <f t="shared" si="0"/>
        <v>229</v>
      </c>
      <c r="B151" s="519"/>
      <c r="D151" s="355"/>
      <c r="E151" s="552" t="str">
        <f>IF(L151=FALSE,Conversions!N309," ")</f>
        <v/>
      </c>
      <c r="F151" s="355"/>
      <c r="H151" s="358" t="s">
        <v>63</v>
      </c>
      <c r="K151" s="366" t="b">
        <v>0</v>
      </c>
      <c r="L151" s="367" t="b">
        <v>0</v>
      </c>
      <c r="N151" s="360"/>
      <c r="O151" s="369" t="b">
        <v>0</v>
      </c>
    </row>
    <row r="152" spans="1:15" ht="20.100000000000001" customHeight="1" x14ac:dyDescent="0.25">
      <c r="A152" s="508">
        <f t="shared" si="0"/>
        <v>230</v>
      </c>
      <c r="B152" s="519"/>
      <c r="D152" s="355"/>
      <c r="E152" s="552" t="str">
        <f>IF(L152=FALSE,Conversions!N310," ")</f>
        <v/>
      </c>
      <c r="F152" s="355"/>
      <c r="H152" s="358" t="s">
        <v>63</v>
      </c>
      <c r="K152" s="366" t="b">
        <v>0</v>
      </c>
      <c r="L152" s="367" t="b">
        <v>0</v>
      </c>
      <c r="N152" s="360"/>
      <c r="O152" s="369" t="b">
        <v>0</v>
      </c>
    </row>
    <row r="153" spans="1:15" ht="20.100000000000001" customHeight="1" x14ac:dyDescent="0.25">
      <c r="A153" s="508">
        <f t="shared" si="0"/>
        <v>231</v>
      </c>
      <c r="B153" s="519"/>
      <c r="D153" s="355"/>
      <c r="E153" s="552" t="str">
        <f>IF(L153=FALSE,Conversions!N311," ")</f>
        <v/>
      </c>
      <c r="F153" s="355"/>
      <c r="H153" s="358" t="s">
        <v>63</v>
      </c>
      <c r="K153" s="366" t="b">
        <v>0</v>
      </c>
      <c r="L153" s="367" t="b">
        <v>0</v>
      </c>
      <c r="N153" s="360"/>
      <c r="O153" s="369" t="b">
        <v>0</v>
      </c>
    </row>
    <row r="154" spans="1:15" ht="20.100000000000001" customHeight="1" x14ac:dyDescent="0.25">
      <c r="A154" s="508">
        <f t="shared" si="0"/>
        <v>232</v>
      </c>
      <c r="B154" s="519"/>
      <c r="D154" s="355"/>
      <c r="E154" s="552" t="str">
        <f>IF(L154=FALSE,Conversions!N312," ")</f>
        <v/>
      </c>
      <c r="F154" s="355"/>
      <c r="H154" s="358" t="s">
        <v>63</v>
      </c>
      <c r="K154" s="366" t="b">
        <v>0</v>
      </c>
      <c r="L154" s="367" t="b">
        <v>0</v>
      </c>
      <c r="N154" s="360"/>
      <c r="O154" s="369" t="b">
        <v>0</v>
      </c>
    </row>
    <row r="155" spans="1:15" ht="20.100000000000001" customHeight="1" x14ac:dyDescent="0.25">
      <c r="A155" s="508">
        <f t="shared" si="0"/>
        <v>233</v>
      </c>
      <c r="B155" s="519"/>
      <c r="D155" s="355"/>
      <c r="E155" s="552" t="str">
        <f>IF(L155=FALSE,Conversions!N313," ")</f>
        <v/>
      </c>
      <c r="F155" s="355"/>
      <c r="H155" s="358" t="s">
        <v>63</v>
      </c>
      <c r="K155" s="366" t="b">
        <v>0</v>
      </c>
      <c r="L155" s="367" t="b">
        <v>0</v>
      </c>
      <c r="N155" s="360"/>
      <c r="O155" s="369" t="b">
        <v>0</v>
      </c>
    </row>
    <row r="156" spans="1:15" ht="20.100000000000001" customHeight="1" x14ac:dyDescent="0.25">
      <c r="A156" s="508">
        <f t="shared" si="0"/>
        <v>234</v>
      </c>
      <c r="B156" s="519"/>
      <c r="D156" s="355"/>
      <c r="E156" s="552" t="str">
        <f>IF(L156=FALSE,Conversions!N314," ")</f>
        <v/>
      </c>
      <c r="F156" s="355"/>
      <c r="H156" s="358" t="s">
        <v>63</v>
      </c>
      <c r="K156" s="366" t="b">
        <v>0</v>
      </c>
      <c r="L156" s="367" t="b">
        <v>0</v>
      </c>
      <c r="N156" s="360"/>
      <c r="O156" s="369" t="b">
        <v>0</v>
      </c>
    </row>
    <row r="157" spans="1:15" ht="20.100000000000001" customHeight="1" x14ac:dyDescent="0.25">
      <c r="A157" s="508">
        <f t="shared" si="0"/>
        <v>235</v>
      </c>
      <c r="B157" s="519"/>
      <c r="D157" s="355"/>
      <c r="E157" s="552" t="str">
        <f>IF(L157=FALSE,Conversions!N315," ")</f>
        <v/>
      </c>
      <c r="F157" s="355"/>
      <c r="H157" s="358" t="s">
        <v>63</v>
      </c>
      <c r="K157" s="366" t="b">
        <v>0</v>
      </c>
      <c r="L157" s="367" t="b">
        <v>0</v>
      </c>
      <c r="N157" s="360"/>
      <c r="O157" s="369" t="b">
        <v>0</v>
      </c>
    </row>
    <row r="158" spans="1:15" ht="20.100000000000001" customHeight="1" x14ac:dyDescent="0.25">
      <c r="A158" s="508">
        <f t="shared" si="0"/>
        <v>236</v>
      </c>
      <c r="B158" s="519"/>
      <c r="D158" s="355"/>
      <c r="E158" s="552" t="str">
        <f>IF(L158=FALSE,Conversions!N316," ")</f>
        <v/>
      </c>
      <c r="F158" s="355"/>
      <c r="H158" s="358" t="s">
        <v>63</v>
      </c>
      <c r="K158" s="366" t="b">
        <v>0</v>
      </c>
      <c r="L158" s="367" t="b">
        <v>0</v>
      </c>
      <c r="N158" s="360"/>
      <c r="O158" s="369" t="b">
        <v>0</v>
      </c>
    </row>
    <row r="159" spans="1:15" ht="20.100000000000001" customHeight="1" x14ac:dyDescent="0.25">
      <c r="A159" s="508">
        <f t="shared" si="0"/>
        <v>237</v>
      </c>
      <c r="B159" s="519"/>
      <c r="D159" s="355"/>
      <c r="E159" s="552" t="str">
        <f>IF(L159=FALSE,Conversions!N317," ")</f>
        <v/>
      </c>
      <c r="F159" s="355"/>
      <c r="H159" s="358" t="s">
        <v>63</v>
      </c>
      <c r="K159" s="366" t="b">
        <v>0</v>
      </c>
      <c r="L159" s="367" t="b">
        <v>0</v>
      </c>
      <c r="N159" s="360"/>
      <c r="O159" s="369" t="b">
        <v>0</v>
      </c>
    </row>
    <row r="160" spans="1:15" ht="20.100000000000001" customHeight="1" x14ac:dyDescent="0.25">
      <c r="A160" s="508">
        <f t="shared" si="0"/>
        <v>238</v>
      </c>
      <c r="B160" s="519"/>
      <c r="D160" s="355"/>
      <c r="E160" s="552" t="str">
        <f>IF(L160=FALSE,Conversions!N318," ")</f>
        <v/>
      </c>
      <c r="F160" s="355"/>
      <c r="H160" s="358" t="s">
        <v>63</v>
      </c>
      <c r="K160" s="366" t="b">
        <v>0</v>
      </c>
      <c r="L160" s="367" t="b">
        <v>0</v>
      </c>
      <c r="N160" s="360"/>
      <c r="O160" s="369" t="b">
        <v>0</v>
      </c>
    </row>
    <row r="161" spans="1:15" ht="20.100000000000001" customHeight="1" x14ac:dyDescent="0.25">
      <c r="A161" s="508">
        <f t="shared" si="0"/>
        <v>239</v>
      </c>
      <c r="B161" s="519"/>
      <c r="D161" s="355"/>
      <c r="E161" s="552" t="str">
        <f>IF(L161=FALSE,Conversions!N319," ")</f>
        <v/>
      </c>
      <c r="F161" s="355"/>
      <c r="H161" s="358" t="s">
        <v>63</v>
      </c>
      <c r="K161" s="366" t="b">
        <v>0</v>
      </c>
      <c r="L161" s="367" t="b">
        <v>0</v>
      </c>
      <c r="N161" s="360"/>
      <c r="O161" s="369" t="b">
        <v>0</v>
      </c>
    </row>
    <row r="162" spans="1:15" ht="20.100000000000001" customHeight="1" x14ac:dyDescent="0.25">
      <c r="A162" s="508">
        <f t="shared" si="0"/>
        <v>240</v>
      </c>
      <c r="B162" s="519"/>
      <c r="D162" s="355"/>
      <c r="E162" s="552" t="str">
        <f>IF(L162=FALSE,Conversions!N320," ")</f>
        <v/>
      </c>
      <c r="F162" s="355"/>
      <c r="H162" s="358" t="s">
        <v>63</v>
      </c>
      <c r="K162" s="366" t="b">
        <v>0</v>
      </c>
      <c r="L162" s="367" t="b">
        <v>0</v>
      </c>
      <c r="N162" s="360"/>
      <c r="O162" s="369" t="b">
        <v>0</v>
      </c>
    </row>
    <row r="163" spans="1:15" ht="20.100000000000001" customHeight="1" x14ac:dyDescent="0.25">
      <c r="A163" s="508">
        <f t="shared" si="0"/>
        <v>241</v>
      </c>
      <c r="B163" s="519"/>
      <c r="D163" s="355"/>
      <c r="E163" s="552" t="str">
        <f>IF(L163=FALSE,Conversions!N321," ")</f>
        <v/>
      </c>
      <c r="F163" s="355"/>
      <c r="H163" s="358" t="s">
        <v>63</v>
      </c>
      <c r="K163" s="366" t="b">
        <v>0</v>
      </c>
      <c r="L163" s="367" t="b">
        <v>0</v>
      </c>
      <c r="N163" s="360"/>
      <c r="O163" s="369" t="b">
        <v>0</v>
      </c>
    </row>
    <row r="164" spans="1:15" ht="20.100000000000001" customHeight="1" x14ac:dyDescent="0.25">
      <c r="A164" s="508">
        <f t="shared" si="0"/>
        <v>242</v>
      </c>
      <c r="B164" s="519"/>
      <c r="D164" s="355"/>
      <c r="E164" s="552" t="str">
        <f>IF(L164=FALSE,Conversions!N322," ")</f>
        <v/>
      </c>
      <c r="F164" s="355"/>
      <c r="H164" s="358" t="s">
        <v>63</v>
      </c>
      <c r="K164" s="366" t="b">
        <v>0</v>
      </c>
      <c r="L164" s="367" t="b">
        <v>0</v>
      </c>
      <c r="N164" s="360"/>
      <c r="O164" s="369" t="b">
        <v>0</v>
      </c>
    </row>
    <row r="165" spans="1:15" ht="20.100000000000001" customHeight="1" x14ac:dyDescent="0.25">
      <c r="A165" s="508">
        <f t="shared" si="0"/>
        <v>243</v>
      </c>
      <c r="B165" s="519"/>
      <c r="D165" s="355"/>
      <c r="E165" s="552" t="str">
        <f>IF(L165=FALSE,Conversions!N323," ")</f>
        <v/>
      </c>
      <c r="F165" s="355"/>
      <c r="H165" s="358" t="s">
        <v>63</v>
      </c>
      <c r="K165" s="366" t="b">
        <v>0</v>
      </c>
      <c r="L165" s="367" t="b">
        <v>0</v>
      </c>
      <c r="N165" s="360"/>
      <c r="O165" s="369" t="b">
        <v>0</v>
      </c>
    </row>
    <row r="166" spans="1:15" ht="20.100000000000001" customHeight="1" x14ac:dyDescent="0.25">
      <c r="A166" s="508">
        <f t="shared" si="0"/>
        <v>244</v>
      </c>
      <c r="B166" s="519"/>
      <c r="D166" s="355"/>
      <c r="E166" s="552" t="str">
        <f>IF(L166=FALSE,Conversions!N324," ")</f>
        <v/>
      </c>
      <c r="F166" s="355"/>
      <c r="H166" s="358" t="s">
        <v>63</v>
      </c>
      <c r="K166" s="366" t="b">
        <v>0</v>
      </c>
      <c r="L166" s="367" t="b">
        <v>0</v>
      </c>
      <c r="N166" s="360"/>
      <c r="O166" s="369" t="b">
        <v>0</v>
      </c>
    </row>
    <row r="167" spans="1:15" ht="20.100000000000001" customHeight="1" x14ac:dyDescent="0.25">
      <c r="A167" s="508">
        <f t="shared" si="0"/>
        <v>245</v>
      </c>
      <c r="B167" s="519"/>
      <c r="D167" s="355"/>
      <c r="E167" s="552" t="str">
        <f>IF(L167=FALSE,Conversions!N325," ")</f>
        <v/>
      </c>
      <c r="F167" s="355"/>
      <c r="H167" s="358" t="s">
        <v>63</v>
      </c>
      <c r="K167" s="366" t="b">
        <v>0</v>
      </c>
      <c r="L167" s="367" t="b">
        <v>0</v>
      </c>
      <c r="N167" s="360"/>
      <c r="O167" s="369" t="b">
        <v>0</v>
      </c>
    </row>
    <row r="168" spans="1:15" ht="20.100000000000001" customHeight="1" x14ac:dyDescent="0.25">
      <c r="A168" s="508">
        <f t="shared" si="0"/>
        <v>246</v>
      </c>
      <c r="B168" s="519"/>
      <c r="D168" s="355"/>
      <c r="E168" s="552" t="str">
        <f>IF(L168=FALSE,Conversions!N326," ")</f>
        <v/>
      </c>
      <c r="F168" s="355"/>
      <c r="H168" s="358" t="s">
        <v>63</v>
      </c>
      <c r="K168" s="366" t="b">
        <v>0</v>
      </c>
      <c r="L168" s="367" t="b">
        <v>0</v>
      </c>
      <c r="N168" s="360"/>
      <c r="O168" s="369" t="b">
        <v>0</v>
      </c>
    </row>
    <row r="169" spans="1:15" ht="20.100000000000001" customHeight="1" x14ac:dyDescent="0.25">
      <c r="A169" s="508">
        <f t="shared" si="0"/>
        <v>247</v>
      </c>
      <c r="B169" s="519"/>
      <c r="D169" s="355"/>
      <c r="E169" s="552" t="str">
        <f>IF(L169=FALSE,Conversions!N327," ")</f>
        <v/>
      </c>
      <c r="F169" s="355"/>
      <c r="H169" s="358" t="s">
        <v>63</v>
      </c>
      <c r="K169" s="366" t="b">
        <v>0</v>
      </c>
      <c r="L169" s="367" t="b">
        <v>0</v>
      </c>
      <c r="N169" s="360"/>
      <c r="O169" s="369" t="b">
        <v>0</v>
      </c>
    </row>
    <row r="170" spans="1:15" ht="20.100000000000001" customHeight="1" x14ac:dyDescent="0.25">
      <c r="A170" s="508">
        <f t="shared" si="0"/>
        <v>248</v>
      </c>
      <c r="B170" s="519"/>
      <c r="D170" s="355"/>
      <c r="E170" s="552" t="str">
        <f>IF(L170=FALSE,Conversions!N328," ")</f>
        <v/>
      </c>
      <c r="F170" s="355"/>
      <c r="H170" s="358" t="s">
        <v>63</v>
      </c>
      <c r="K170" s="366" t="b">
        <v>0</v>
      </c>
      <c r="L170" s="367" t="b">
        <v>0</v>
      </c>
      <c r="N170" s="360"/>
      <c r="O170" s="369" t="b">
        <v>0</v>
      </c>
    </row>
    <row r="171" spans="1:15" ht="20.100000000000001" customHeight="1" x14ac:dyDescent="0.25">
      <c r="A171" s="508">
        <f t="shared" si="0"/>
        <v>249</v>
      </c>
      <c r="B171" s="519"/>
      <c r="D171" s="355"/>
      <c r="E171" s="552" t="str">
        <f>IF(L171=FALSE,Conversions!N329," ")</f>
        <v/>
      </c>
      <c r="F171" s="355"/>
      <c r="H171" s="358" t="s">
        <v>63</v>
      </c>
      <c r="K171" s="366" t="b">
        <v>0</v>
      </c>
      <c r="L171" s="367" t="b">
        <v>0</v>
      </c>
      <c r="N171" s="360"/>
      <c r="O171" s="369" t="b">
        <v>0</v>
      </c>
    </row>
    <row r="172" spans="1:15" ht="20.100000000000001" customHeight="1" x14ac:dyDescent="0.25">
      <c r="A172" s="508">
        <f t="shared" si="0"/>
        <v>250</v>
      </c>
      <c r="B172" s="519"/>
      <c r="D172" s="355"/>
      <c r="E172" s="552" t="str">
        <f>IF(L172=FALSE,Conversions!N330," ")</f>
        <v/>
      </c>
      <c r="F172" s="355"/>
      <c r="H172" s="358" t="s">
        <v>63</v>
      </c>
      <c r="K172" s="366" t="b">
        <v>0</v>
      </c>
      <c r="L172" s="367" t="b">
        <v>0</v>
      </c>
      <c r="N172" s="360"/>
      <c r="O172" s="369" t="b">
        <v>0</v>
      </c>
    </row>
    <row r="173" spans="1:15" ht="20.100000000000001" customHeight="1" x14ac:dyDescent="0.25">
      <c r="A173" s="508">
        <f t="shared" si="0"/>
        <v>251</v>
      </c>
      <c r="B173" s="519"/>
      <c r="D173" s="355"/>
      <c r="E173" s="552" t="str">
        <f>IF(L173=FALSE,Conversions!N331," ")</f>
        <v/>
      </c>
      <c r="F173" s="355"/>
      <c r="H173" s="358" t="s">
        <v>63</v>
      </c>
      <c r="K173" s="366" t="b">
        <v>0</v>
      </c>
      <c r="L173" s="367" t="b">
        <v>0</v>
      </c>
      <c r="N173" s="360"/>
      <c r="O173" s="369" t="b">
        <v>0</v>
      </c>
    </row>
    <row r="174" spans="1:15" ht="20.100000000000001" customHeight="1" x14ac:dyDescent="0.25">
      <c r="A174" s="508">
        <f t="shared" si="0"/>
        <v>252</v>
      </c>
      <c r="B174" s="519"/>
      <c r="D174" s="355"/>
      <c r="E174" s="552" t="str">
        <f>IF(L174=FALSE,Conversions!N332," ")</f>
        <v/>
      </c>
      <c r="F174" s="355"/>
      <c r="H174" s="358" t="s">
        <v>63</v>
      </c>
      <c r="K174" s="366" t="b">
        <v>0</v>
      </c>
      <c r="L174" s="367" t="b">
        <v>0</v>
      </c>
      <c r="N174" s="360"/>
      <c r="O174" s="369" t="b">
        <v>0</v>
      </c>
    </row>
    <row r="175" spans="1:15" ht="20.100000000000001" customHeight="1" x14ac:dyDescent="0.25">
      <c r="A175" s="508">
        <f t="shared" si="0"/>
        <v>253</v>
      </c>
      <c r="B175" s="519"/>
      <c r="D175" s="355"/>
      <c r="E175" s="552" t="str">
        <f>IF(L175=FALSE,Conversions!N333," ")</f>
        <v/>
      </c>
      <c r="F175" s="355"/>
      <c r="H175" s="358" t="s">
        <v>63</v>
      </c>
      <c r="K175" s="366" t="b">
        <v>0</v>
      </c>
      <c r="L175" s="367" t="b">
        <v>0</v>
      </c>
      <c r="N175" s="360"/>
      <c r="O175" s="369" t="b">
        <v>0</v>
      </c>
    </row>
    <row r="176" spans="1:15" ht="20.100000000000001" customHeight="1" x14ac:dyDescent="0.25">
      <c r="A176" s="508">
        <f t="shared" ref="A176:A205" si="1">A175+1</f>
        <v>254</v>
      </c>
      <c r="B176" s="519"/>
      <c r="D176" s="355"/>
      <c r="E176" s="552" t="str">
        <f>IF(L176=FALSE,Conversions!N334," ")</f>
        <v/>
      </c>
      <c r="F176" s="355"/>
      <c r="H176" s="358" t="s">
        <v>63</v>
      </c>
      <c r="K176" s="366" t="b">
        <v>0</v>
      </c>
      <c r="L176" s="367" t="b">
        <v>0</v>
      </c>
      <c r="N176" s="360"/>
      <c r="O176" s="369" t="b">
        <v>0</v>
      </c>
    </row>
    <row r="177" spans="1:15" ht="20.100000000000001" customHeight="1" x14ac:dyDescent="0.25">
      <c r="A177" s="508">
        <f t="shared" si="1"/>
        <v>255</v>
      </c>
      <c r="B177" s="519"/>
      <c r="D177" s="355"/>
      <c r="E177" s="552" t="str">
        <f>IF(L177=FALSE,Conversions!N335," ")</f>
        <v/>
      </c>
      <c r="F177" s="355"/>
      <c r="H177" s="358" t="s">
        <v>63</v>
      </c>
      <c r="K177" s="366" t="b">
        <v>0</v>
      </c>
      <c r="L177" s="367" t="b">
        <v>0</v>
      </c>
      <c r="N177" s="360"/>
      <c r="O177" s="369" t="b">
        <v>0</v>
      </c>
    </row>
    <row r="178" spans="1:15" ht="20.100000000000001" customHeight="1" x14ac:dyDescent="0.25">
      <c r="A178" s="508">
        <f t="shared" si="1"/>
        <v>256</v>
      </c>
      <c r="B178" s="519"/>
      <c r="D178" s="355"/>
      <c r="E178" s="552" t="str">
        <f>IF(L178=FALSE,Conversions!N336," ")</f>
        <v/>
      </c>
      <c r="F178" s="355"/>
      <c r="H178" s="358" t="s">
        <v>63</v>
      </c>
      <c r="K178" s="366" t="b">
        <v>0</v>
      </c>
      <c r="L178" s="367" t="b">
        <v>0</v>
      </c>
      <c r="N178" s="360"/>
      <c r="O178" s="369" t="b">
        <v>0</v>
      </c>
    </row>
    <row r="179" spans="1:15" ht="20.100000000000001" customHeight="1" x14ac:dyDescent="0.25">
      <c r="A179" s="508">
        <f t="shared" si="1"/>
        <v>257</v>
      </c>
      <c r="B179" s="519"/>
      <c r="D179" s="355"/>
      <c r="E179" s="552" t="str">
        <f>IF(L179=FALSE,Conversions!N337," ")</f>
        <v/>
      </c>
      <c r="F179" s="355"/>
      <c r="H179" s="358" t="s">
        <v>63</v>
      </c>
      <c r="K179" s="366" t="b">
        <v>0</v>
      </c>
      <c r="L179" s="367" t="b">
        <v>0</v>
      </c>
      <c r="N179" s="360"/>
      <c r="O179" s="369" t="b">
        <v>0</v>
      </c>
    </row>
    <row r="180" spans="1:15" ht="20.100000000000001" customHeight="1" x14ac:dyDescent="0.25">
      <c r="A180" s="508">
        <f t="shared" si="1"/>
        <v>258</v>
      </c>
      <c r="B180" s="519"/>
      <c r="D180" s="355"/>
      <c r="E180" s="552" t="str">
        <f>IF(L180=FALSE,Conversions!N338," ")</f>
        <v/>
      </c>
      <c r="F180" s="355"/>
      <c r="H180" s="358" t="s">
        <v>63</v>
      </c>
      <c r="K180" s="366" t="b">
        <v>0</v>
      </c>
      <c r="L180" s="367" t="b">
        <v>0</v>
      </c>
      <c r="N180" s="360"/>
      <c r="O180" s="369" t="b">
        <v>0</v>
      </c>
    </row>
    <row r="181" spans="1:15" ht="20.100000000000001" customHeight="1" x14ac:dyDescent="0.25">
      <c r="A181" s="508">
        <f t="shared" si="1"/>
        <v>259</v>
      </c>
      <c r="B181" s="519"/>
      <c r="D181" s="355"/>
      <c r="E181" s="552" t="str">
        <f>IF(L181=FALSE,Conversions!N339," ")</f>
        <v/>
      </c>
      <c r="F181" s="355"/>
      <c r="H181" s="358" t="s">
        <v>63</v>
      </c>
      <c r="K181" s="366" t="b">
        <v>0</v>
      </c>
      <c r="L181" s="367" t="b">
        <v>0</v>
      </c>
      <c r="N181" s="360"/>
      <c r="O181" s="369" t="b">
        <v>0</v>
      </c>
    </row>
    <row r="182" spans="1:15" ht="20.100000000000001" customHeight="1" x14ac:dyDescent="0.25">
      <c r="A182" s="508">
        <f t="shared" si="1"/>
        <v>260</v>
      </c>
      <c r="B182" s="519"/>
      <c r="D182" s="355"/>
      <c r="E182" s="552" t="str">
        <f>IF(L182=FALSE,Conversions!N340," ")</f>
        <v/>
      </c>
      <c r="F182" s="355"/>
      <c r="H182" s="358" t="s">
        <v>63</v>
      </c>
      <c r="K182" s="366" t="b">
        <v>0</v>
      </c>
      <c r="L182" s="367" t="b">
        <v>0</v>
      </c>
      <c r="N182" s="360"/>
      <c r="O182" s="369" t="b">
        <v>0</v>
      </c>
    </row>
    <row r="183" spans="1:15" ht="20.100000000000001" customHeight="1" x14ac:dyDescent="0.25">
      <c r="A183" s="508">
        <f t="shared" si="1"/>
        <v>261</v>
      </c>
      <c r="B183" s="519"/>
      <c r="D183" s="355"/>
      <c r="E183" s="552" t="str">
        <f>IF(L183=FALSE,Conversions!N341," ")</f>
        <v/>
      </c>
      <c r="F183" s="355"/>
      <c r="H183" s="358" t="s">
        <v>63</v>
      </c>
      <c r="K183" s="366" t="b">
        <v>0</v>
      </c>
      <c r="L183" s="367" t="b">
        <v>0</v>
      </c>
      <c r="N183" s="360"/>
      <c r="O183" s="369" t="b">
        <v>0</v>
      </c>
    </row>
    <row r="184" spans="1:15" ht="20.100000000000001" customHeight="1" x14ac:dyDescent="0.25">
      <c r="A184" s="508">
        <f t="shared" si="1"/>
        <v>262</v>
      </c>
      <c r="B184" s="519"/>
      <c r="D184" s="355"/>
      <c r="E184" s="552" t="str">
        <f>IF(L184=FALSE,Conversions!N342," ")</f>
        <v/>
      </c>
      <c r="F184" s="355"/>
      <c r="H184" s="358" t="s">
        <v>63</v>
      </c>
      <c r="K184" s="366" t="b">
        <v>0</v>
      </c>
      <c r="L184" s="367" t="b">
        <v>0</v>
      </c>
      <c r="N184" s="360"/>
      <c r="O184" s="369" t="b">
        <v>0</v>
      </c>
    </row>
    <row r="185" spans="1:15" ht="20.100000000000001" customHeight="1" x14ac:dyDescent="0.25">
      <c r="A185" s="508">
        <f t="shared" si="1"/>
        <v>263</v>
      </c>
      <c r="B185" s="519"/>
      <c r="D185" s="355"/>
      <c r="E185" s="552" t="str">
        <f>IF(L185=FALSE,Conversions!N343," ")</f>
        <v/>
      </c>
      <c r="F185" s="355"/>
      <c r="H185" s="358" t="s">
        <v>63</v>
      </c>
      <c r="K185" s="366" t="b">
        <v>0</v>
      </c>
      <c r="L185" s="367" t="b">
        <v>0</v>
      </c>
      <c r="N185" s="360"/>
      <c r="O185" s="369" t="b">
        <v>0</v>
      </c>
    </row>
    <row r="186" spans="1:15" ht="20.100000000000001" customHeight="1" x14ac:dyDescent="0.25">
      <c r="A186" s="508">
        <f t="shared" si="1"/>
        <v>264</v>
      </c>
      <c r="B186" s="519"/>
      <c r="D186" s="355"/>
      <c r="E186" s="552" t="str">
        <f>IF(L186=FALSE,Conversions!N344," ")</f>
        <v/>
      </c>
      <c r="F186" s="355"/>
      <c r="H186" s="358" t="s">
        <v>63</v>
      </c>
      <c r="K186" s="366" t="b">
        <v>0</v>
      </c>
      <c r="L186" s="367" t="b">
        <v>0</v>
      </c>
      <c r="N186" s="360"/>
      <c r="O186" s="369" t="b">
        <v>0</v>
      </c>
    </row>
    <row r="187" spans="1:15" ht="20.100000000000001" customHeight="1" x14ac:dyDescent="0.25">
      <c r="A187" s="508">
        <f t="shared" si="1"/>
        <v>265</v>
      </c>
      <c r="B187" s="519"/>
      <c r="D187" s="355"/>
      <c r="E187" s="552" t="str">
        <f>IF(L187=FALSE,Conversions!N345," ")</f>
        <v/>
      </c>
      <c r="F187" s="355"/>
      <c r="H187" s="358" t="s">
        <v>63</v>
      </c>
      <c r="K187" s="366" t="b">
        <v>0</v>
      </c>
      <c r="L187" s="367" t="b">
        <v>0</v>
      </c>
      <c r="N187" s="360"/>
      <c r="O187" s="369" t="b">
        <v>0</v>
      </c>
    </row>
    <row r="188" spans="1:15" ht="20.100000000000001" customHeight="1" x14ac:dyDescent="0.25">
      <c r="A188" s="508">
        <f t="shared" si="1"/>
        <v>266</v>
      </c>
      <c r="B188" s="519"/>
      <c r="D188" s="355"/>
      <c r="E188" s="552" t="str">
        <f>IF(L188=FALSE,Conversions!N346," ")</f>
        <v/>
      </c>
      <c r="F188" s="355"/>
      <c r="H188" s="358" t="s">
        <v>63</v>
      </c>
      <c r="K188" s="366" t="b">
        <v>0</v>
      </c>
      <c r="L188" s="367" t="b">
        <v>0</v>
      </c>
      <c r="N188" s="360"/>
      <c r="O188" s="369" t="b">
        <v>0</v>
      </c>
    </row>
    <row r="189" spans="1:15" ht="20.100000000000001" customHeight="1" x14ac:dyDescent="0.25">
      <c r="A189" s="508">
        <f t="shared" si="1"/>
        <v>267</v>
      </c>
      <c r="B189" s="519"/>
      <c r="D189" s="355"/>
      <c r="E189" s="552" t="str">
        <f>IF(L189=FALSE,Conversions!N347," ")</f>
        <v/>
      </c>
      <c r="F189" s="355"/>
      <c r="H189" s="358" t="s">
        <v>63</v>
      </c>
      <c r="K189" s="366" t="b">
        <v>0</v>
      </c>
      <c r="L189" s="367" t="b">
        <v>0</v>
      </c>
      <c r="N189" s="360"/>
      <c r="O189" s="369" t="b">
        <v>0</v>
      </c>
    </row>
    <row r="190" spans="1:15" ht="20.100000000000001" customHeight="1" x14ac:dyDescent="0.25">
      <c r="A190" s="508">
        <f t="shared" si="1"/>
        <v>268</v>
      </c>
      <c r="B190" s="519"/>
      <c r="D190" s="355"/>
      <c r="E190" s="552" t="str">
        <f>IF(L190=FALSE,Conversions!N348," ")</f>
        <v/>
      </c>
      <c r="F190" s="355"/>
      <c r="H190" s="358" t="s">
        <v>63</v>
      </c>
      <c r="K190" s="366" t="b">
        <v>0</v>
      </c>
      <c r="L190" s="367" t="b">
        <v>0</v>
      </c>
      <c r="N190" s="360"/>
      <c r="O190" s="369" t="b">
        <v>0</v>
      </c>
    </row>
    <row r="191" spans="1:15" ht="20.100000000000001" customHeight="1" x14ac:dyDescent="0.25">
      <c r="A191" s="508">
        <f t="shared" si="1"/>
        <v>269</v>
      </c>
      <c r="B191" s="519"/>
      <c r="D191" s="355"/>
      <c r="E191" s="552" t="str">
        <f>IF(L191=FALSE,Conversions!N349," ")</f>
        <v/>
      </c>
      <c r="F191" s="355"/>
      <c r="H191" s="358" t="s">
        <v>63</v>
      </c>
      <c r="K191" s="366" t="b">
        <v>0</v>
      </c>
      <c r="L191" s="367" t="b">
        <v>0</v>
      </c>
      <c r="N191" s="360"/>
      <c r="O191" s="369" t="b">
        <v>0</v>
      </c>
    </row>
    <row r="192" spans="1:15" ht="20.100000000000001" customHeight="1" x14ac:dyDescent="0.25">
      <c r="A192" s="508">
        <f t="shared" si="1"/>
        <v>270</v>
      </c>
      <c r="B192" s="519"/>
      <c r="D192" s="355"/>
      <c r="E192" s="552" t="str">
        <f>IF(L192=FALSE,Conversions!N350," ")</f>
        <v/>
      </c>
      <c r="F192" s="355"/>
      <c r="H192" s="358" t="s">
        <v>63</v>
      </c>
      <c r="K192" s="366" t="b">
        <v>0</v>
      </c>
      <c r="L192" s="367" t="b">
        <v>0</v>
      </c>
      <c r="N192" s="360"/>
      <c r="O192" s="369" t="b">
        <v>0</v>
      </c>
    </row>
    <row r="193" spans="1:17" ht="20.100000000000001" customHeight="1" x14ac:dyDescent="0.25">
      <c r="A193" s="508">
        <f t="shared" si="1"/>
        <v>271</v>
      </c>
      <c r="B193" s="519"/>
      <c r="D193" s="355"/>
      <c r="E193" s="552" t="str">
        <f>IF(L193=FALSE,Conversions!N351," ")</f>
        <v/>
      </c>
      <c r="F193" s="355"/>
      <c r="H193" s="358" t="s">
        <v>63</v>
      </c>
      <c r="K193" s="366" t="b">
        <v>0</v>
      </c>
      <c r="L193" s="367" t="b">
        <v>0</v>
      </c>
      <c r="N193" s="360"/>
      <c r="O193" s="369" t="b">
        <v>0</v>
      </c>
    </row>
    <row r="194" spans="1:17" ht="20.100000000000001" customHeight="1" x14ac:dyDescent="0.25">
      <c r="A194" s="508">
        <f t="shared" si="1"/>
        <v>272</v>
      </c>
      <c r="B194" s="519"/>
      <c r="D194" s="355"/>
      <c r="E194" s="552" t="str">
        <f>IF(L194=FALSE,Conversions!N352," ")</f>
        <v/>
      </c>
      <c r="F194" s="355"/>
      <c r="H194" s="358" t="s">
        <v>63</v>
      </c>
      <c r="K194" s="366" t="b">
        <v>0</v>
      </c>
      <c r="L194" s="367" t="b">
        <v>0</v>
      </c>
      <c r="N194" s="360"/>
      <c r="O194" s="369" t="b">
        <v>0</v>
      </c>
    </row>
    <row r="195" spans="1:17" ht="20.100000000000001" customHeight="1" x14ac:dyDescent="0.25">
      <c r="A195" s="508">
        <f t="shared" si="1"/>
        <v>273</v>
      </c>
      <c r="B195" s="519"/>
      <c r="D195" s="355"/>
      <c r="E195" s="552" t="str">
        <f>IF(L195=FALSE,Conversions!N353," ")</f>
        <v/>
      </c>
      <c r="F195" s="355"/>
      <c r="H195" s="358" t="s">
        <v>63</v>
      </c>
      <c r="K195" s="366" t="b">
        <v>0</v>
      </c>
      <c r="L195" s="367" t="b">
        <v>0</v>
      </c>
      <c r="N195" s="360"/>
      <c r="O195" s="369" t="b">
        <v>0</v>
      </c>
    </row>
    <row r="196" spans="1:17" ht="20.100000000000001" customHeight="1" x14ac:dyDescent="0.25">
      <c r="A196" s="508">
        <f t="shared" si="1"/>
        <v>274</v>
      </c>
      <c r="B196" s="519"/>
      <c r="D196" s="355"/>
      <c r="E196" s="552" t="str">
        <f>IF(L196=FALSE,Conversions!N354," ")</f>
        <v/>
      </c>
      <c r="F196" s="355"/>
      <c r="H196" s="358" t="s">
        <v>63</v>
      </c>
      <c r="K196" s="366" t="b">
        <v>0</v>
      </c>
      <c r="L196" s="367" t="b">
        <v>0</v>
      </c>
      <c r="N196" s="360"/>
      <c r="O196" s="369" t="b">
        <v>0</v>
      </c>
    </row>
    <row r="197" spans="1:17" ht="20.100000000000001" customHeight="1" x14ac:dyDescent="0.25">
      <c r="A197" s="508">
        <f t="shared" si="1"/>
        <v>275</v>
      </c>
      <c r="B197" s="519"/>
      <c r="D197" s="355"/>
      <c r="E197" s="552" t="str">
        <f>IF(L197=FALSE,Conversions!N355," ")</f>
        <v/>
      </c>
      <c r="F197" s="355"/>
      <c r="H197" s="358" t="s">
        <v>63</v>
      </c>
      <c r="K197" s="366" t="b">
        <v>0</v>
      </c>
      <c r="L197" s="367" t="b">
        <v>0</v>
      </c>
      <c r="N197" s="360"/>
      <c r="O197" s="369" t="b">
        <v>0</v>
      </c>
    </row>
    <row r="198" spans="1:17" ht="20.100000000000001" customHeight="1" x14ac:dyDescent="0.25">
      <c r="A198" s="508">
        <f t="shared" si="1"/>
        <v>276</v>
      </c>
      <c r="B198" s="519"/>
      <c r="D198" s="355"/>
      <c r="E198" s="552" t="str">
        <f>IF(L198=FALSE,Conversions!N356," ")</f>
        <v/>
      </c>
      <c r="F198" s="355"/>
      <c r="H198" s="358" t="s">
        <v>63</v>
      </c>
      <c r="K198" s="366" t="b">
        <v>0</v>
      </c>
      <c r="L198" s="367" t="b">
        <v>0</v>
      </c>
      <c r="N198" s="360"/>
      <c r="O198" s="369" t="b">
        <v>0</v>
      </c>
    </row>
    <row r="199" spans="1:17" ht="20.100000000000001" customHeight="1" x14ac:dyDescent="0.25">
      <c r="A199" s="508">
        <f t="shared" si="1"/>
        <v>277</v>
      </c>
      <c r="B199" s="519"/>
      <c r="D199" s="355"/>
      <c r="E199" s="552" t="str">
        <f>IF(L199=FALSE,Conversions!N357," ")</f>
        <v/>
      </c>
      <c r="F199" s="355"/>
      <c r="H199" s="358" t="s">
        <v>63</v>
      </c>
      <c r="K199" s="366" t="b">
        <v>0</v>
      </c>
      <c r="L199" s="367" t="b">
        <v>0</v>
      </c>
      <c r="N199" s="360"/>
      <c r="O199" s="369" t="b">
        <v>0</v>
      </c>
    </row>
    <row r="200" spans="1:17" ht="20.100000000000001" customHeight="1" x14ac:dyDescent="0.25">
      <c r="A200" s="508">
        <f t="shared" si="1"/>
        <v>278</v>
      </c>
      <c r="B200" s="519"/>
      <c r="D200" s="355"/>
      <c r="E200" s="552" t="str">
        <f>IF(L200=FALSE,Conversions!N358," ")</f>
        <v/>
      </c>
      <c r="F200" s="355"/>
      <c r="H200" s="358" t="s">
        <v>63</v>
      </c>
      <c r="K200" s="366" t="b">
        <v>0</v>
      </c>
      <c r="L200" s="367" t="b">
        <v>0</v>
      </c>
      <c r="N200" s="360"/>
      <c r="O200" s="369" t="b">
        <v>0</v>
      </c>
    </row>
    <row r="201" spans="1:17" ht="20.100000000000001" customHeight="1" x14ac:dyDescent="0.25">
      <c r="A201" s="508">
        <f t="shared" si="1"/>
        <v>279</v>
      </c>
      <c r="B201" s="519"/>
      <c r="D201" s="355"/>
      <c r="E201" s="552" t="str">
        <f>IF(L201=FALSE,Conversions!N359," ")</f>
        <v/>
      </c>
      <c r="F201" s="355"/>
      <c r="H201" s="358" t="s">
        <v>63</v>
      </c>
      <c r="K201" s="366" t="b">
        <v>0</v>
      </c>
      <c r="L201" s="367" t="b">
        <v>0</v>
      </c>
      <c r="N201" s="360"/>
      <c r="O201" s="369" t="b">
        <v>0</v>
      </c>
    </row>
    <row r="202" spans="1:17" ht="19.5" customHeight="1" x14ac:dyDescent="0.25">
      <c r="A202" s="508">
        <f t="shared" si="1"/>
        <v>280</v>
      </c>
      <c r="B202" s="519"/>
      <c r="D202" s="355"/>
      <c r="E202" s="552" t="str">
        <f>IF(L202=FALSE,Conversions!N360," ")</f>
        <v/>
      </c>
      <c r="F202" s="355"/>
      <c r="H202" s="358" t="s">
        <v>63</v>
      </c>
      <c r="K202" s="366" t="b">
        <v>0</v>
      </c>
      <c r="L202" s="367" t="b">
        <v>0</v>
      </c>
      <c r="N202" s="360"/>
      <c r="O202" s="369" t="b">
        <v>0</v>
      </c>
    </row>
    <row r="203" spans="1:17" ht="20.100000000000001" customHeight="1" x14ac:dyDescent="0.25">
      <c r="A203" s="508">
        <f t="shared" si="1"/>
        <v>281</v>
      </c>
      <c r="B203" s="519"/>
      <c r="D203" s="355"/>
      <c r="E203" s="552" t="str">
        <f>IF(L203=FALSE,Conversions!N361," ")</f>
        <v/>
      </c>
      <c r="F203" s="355"/>
      <c r="H203" s="358" t="s">
        <v>63</v>
      </c>
      <c r="K203" s="366" t="b">
        <v>0</v>
      </c>
      <c r="L203" s="367" t="b">
        <v>0</v>
      </c>
      <c r="N203" s="360"/>
      <c r="O203" s="369" t="b">
        <v>0</v>
      </c>
    </row>
    <row r="204" spans="1:17" ht="20.100000000000001" customHeight="1" x14ac:dyDescent="0.25">
      <c r="A204" s="508">
        <f t="shared" si="1"/>
        <v>282</v>
      </c>
      <c r="B204" s="519"/>
      <c r="D204" s="355"/>
      <c r="E204" s="552" t="str">
        <f>IF(L204=FALSE,Conversions!N362," ")</f>
        <v/>
      </c>
      <c r="F204" s="355"/>
      <c r="H204" s="358" t="s">
        <v>63</v>
      </c>
      <c r="K204" s="366" t="b">
        <v>0</v>
      </c>
      <c r="L204" s="367" t="b">
        <v>0</v>
      </c>
      <c r="N204" s="360"/>
      <c r="O204" s="369" t="b">
        <v>0</v>
      </c>
    </row>
    <row r="205" spans="1:17" ht="20.100000000000001" customHeight="1" x14ac:dyDescent="0.25">
      <c r="A205" s="508">
        <f t="shared" si="1"/>
        <v>283</v>
      </c>
      <c r="B205" s="519"/>
      <c r="D205" s="355"/>
      <c r="E205" s="552" t="str">
        <f>IF(L205=FALSE,Conversions!N363," ")</f>
        <v/>
      </c>
      <c r="F205" s="355"/>
      <c r="H205" s="359" t="s">
        <v>63</v>
      </c>
      <c r="K205" s="366" t="b">
        <v>0</v>
      </c>
      <c r="L205" s="367" t="b">
        <v>0</v>
      </c>
      <c r="N205" s="363"/>
      <c r="O205" s="369" t="b">
        <v>0</v>
      </c>
    </row>
    <row r="206" spans="1:17" ht="8.25" customHeight="1" x14ac:dyDescent="0.25">
      <c r="B206" s="162"/>
      <c r="C206" s="162"/>
      <c r="D206" s="162"/>
      <c r="E206" s="560"/>
      <c r="F206" s="162"/>
      <c r="G206" s="162"/>
      <c r="H206" s="162"/>
      <c r="K206" s="345"/>
      <c r="L206" s="345"/>
      <c r="O206" s="345"/>
    </row>
    <row r="207" spans="1:17" ht="15" x14ac:dyDescent="0.25">
      <c r="B207" s="162" t="s">
        <v>147</v>
      </c>
      <c r="D207" s="346">
        <f>Conversions!E365</f>
        <v>0</v>
      </c>
      <c r="E207" s="560"/>
      <c r="F207" s="346">
        <f>Conversions!H365</f>
        <v>0</v>
      </c>
      <c r="G207" s="162"/>
      <c r="H207" s="162"/>
      <c r="I207" s="162"/>
      <c r="J207" s="162"/>
      <c r="N207" s="347"/>
      <c r="O207" s="347"/>
      <c r="P207" s="348"/>
    </row>
    <row r="208" spans="1:17" ht="4.5" customHeight="1" x14ac:dyDescent="0.25">
      <c r="B208" s="162"/>
      <c r="C208" s="162"/>
      <c r="D208" s="162"/>
      <c r="E208" s="560"/>
      <c r="F208" s="162"/>
      <c r="G208" s="162"/>
      <c r="H208" s="162"/>
      <c r="I208" s="162"/>
      <c r="J208" s="162"/>
      <c r="K208" s="162"/>
      <c r="N208" s="347"/>
      <c r="O208" s="349"/>
      <c r="P208" s="348"/>
      <c r="Q208" s="350"/>
    </row>
    <row r="209" spans="2:17" ht="15" x14ac:dyDescent="0.25">
      <c r="B209" s="601" t="s">
        <v>261</v>
      </c>
      <c r="C209" s="601"/>
      <c r="D209" s="601"/>
      <c r="E209" s="560"/>
      <c r="F209" s="346">
        <f>Conversions!E375</f>
        <v>0</v>
      </c>
      <c r="H209" s="236"/>
      <c r="N209" s="347" t="s">
        <v>148</v>
      </c>
      <c r="O209" s="370">
        <v>0</v>
      </c>
      <c r="P209" s="348"/>
      <c r="Q209" s="348"/>
    </row>
    <row r="210" spans="2:17" ht="6" customHeight="1" x14ac:dyDescent="0.25">
      <c r="N210" s="347"/>
      <c r="O210" s="351"/>
    </row>
    <row r="211" spans="2:17" ht="14.25" customHeight="1" x14ac:dyDescent="0.25">
      <c r="N211" s="347" t="s">
        <v>181</v>
      </c>
      <c r="O211" s="370">
        <v>0</v>
      </c>
    </row>
    <row r="212" spans="2:17" ht="12" customHeight="1" x14ac:dyDescent="0.25">
      <c r="B212" s="592" t="str">
        <f>IF(ISERROR(Conversions!O365),"",IF(Conversions!O365&gt;Conversions!E373,"WARNING!!! - Payments now exceed amount available, please review.",""))</f>
        <v>WARNING!!! - Payments now exceed amount available, please review.</v>
      </c>
      <c r="C212" s="593"/>
      <c r="D212" s="593"/>
      <c r="E212" s="593"/>
      <c r="F212" s="593"/>
      <c r="G212" s="593"/>
      <c r="H212" s="593"/>
      <c r="I212" s="593"/>
      <c r="J212" s="593"/>
      <c r="K212" s="593"/>
      <c r="L212" s="594"/>
    </row>
    <row r="213" spans="2:17" ht="12" customHeight="1" x14ac:dyDescent="0.25">
      <c r="B213" s="595"/>
      <c r="C213" s="596"/>
      <c r="D213" s="596"/>
      <c r="E213" s="596"/>
      <c r="F213" s="596"/>
      <c r="G213" s="596"/>
      <c r="H213" s="596"/>
      <c r="I213" s="596"/>
      <c r="J213" s="596"/>
      <c r="K213" s="596"/>
      <c r="L213" s="597"/>
      <c r="N213" s="522" t="s">
        <v>182</v>
      </c>
      <c r="O213" s="550">
        <f>Conversions!E382</f>
        <v>0</v>
      </c>
    </row>
    <row r="214" spans="2:17" ht="12" customHeight="1" x14ac:dyDescent="0.25">
      <c r="B214" s="598"/>
      <c r="C214" s="599"/>
      <c r="D214" s="599"/>
      <c r="E214" s="599"/>
      <c r="F214" s="599"/>
      <c r="G214" s="599"/>
      <c r="H214" s="599"/>
      <c r="I214" s="599"/>
      <c r="J214" s="599"/>
      <c r="K214" s="599"/>
      <c r="L214" s="600"/>
    </row>
    <row r="216" spans="2:17" ht="20.100000000000001" customHeight="1" x14ac:dyDescent="0.25">
      <c r="B216" s="352"/>
    </row>
  </sheetData>
  <sheetProtection formatRows="0" selectLockedCells="1"/>
  <mergeCells count="3">
    <mergeCell ref="H105:Q105"/>
    <mergeCell ref="B212:L214"/>
    <mergeCell ref="B209:D209"/>
  </mergeCells>
  <conditionalFormatting sqref="D110:D205">
    <cfRule type="cellIs" dxfId="33" priority="6" operator="equal">
      <formula>0.02</formula>
    </cfRule>
  </conditionalFormatting>
  <conditionalFormatting sqref="D6:D49">
    <cfRule type="cellIs" dxfId="32" priority="5" operator="equal">
      <formula>0.02</formula>
    </cfRule>
  </conditionalFormatting>
  <conditionalFormatting sqref="B6:B49">
    <cfRule type="cellIs" dxfId="31" priority="4" operator="equal">
      <formula>"Creditor Name Required"</formula>
    </cfRule>
  </conditionalFormatting>
  <conditionalFormatting sqref="B116:B205">
    <cfRule type="cellIs" dxfId="30" priority="3" operator="equal">
      <formula>"Creditor Name Required"</formula>
    </cfRule>
  </conditionalFormatting>
  <conditionalFormatting sqref="F110">
    <cfRule type="cellIs" dxfId="29" priority="2" operator="equal">
      <formula>0.02</formula>
    </cfRule>
  </conditionalFormatting>
  <conditionalFormatting sqref="B110:B115">
    <cfRule type="cellIs" dxfId="28" priority="1" operator="equal">
      <formula>"Creditor Name Required"</formula>
    </cfRule>
  </conditionalFormatting>
  <dataValidations xWindow="657" yWindow="688" count="9">
    <dataValidation type="custom" errorStyle="information" allowBlank="1" showInputMessage="1" showErrorMessage="1" errorTitle="Common Financial Statement" error="Warning: rounding the pro rate Repayment Offers will make them less equitable across all creditors." promptTitle="Rounding Amount" prompt="Amount (e.g. £0.10) for rounding all pro rata amounts to the nearest multiple of this (0.00 = do not round)." sqref="O211" xr:uid="{00000000-0002-0000-0700-000000000000}">
      <formula1>NOT( O211 &gt; 0.1 )</formula1>
    </dataValidation>
    <dataValidation type="custom" errorStyle="information" allowBlank="1" showInputMessage="1" errorTitle="Common Financial Statement" error="Token Payment is less than Minimum Payment set" promptTitle="Token Payment" prompt="Token payment amount (e.g. £1.00) to replace all pro-rata amounts for clients with very low net disposable income" sqref="O209" xr:uid="{00000000-0002-0000-0700-000001000000}">
      <formula1>NOT( O207 &gt; O209 )</formula1>
    </dataValidation>
    <dataValidation type="whole" allowBlank="1" showInputMessage="1" showErrorMessage="1" errorTitle="Standard Financial Statement" error="WARNING_x000a_Invalid data type entered - Please re-enter a numeric value." sqref="E6:E102" xr:uid="{00000000-0002-0000-0700-000002000000}">
      <formula1>0</formula1>
      <formula2>1000000</formula2>
    </dataValidation>
    <dataValidation type="decimal" allowBlank="1" showInputMessage="1" showErrorMessage="1" errorTitle="Standard Financial Statement" error="WARNING_x000a_Invalid data type entered - Please re-enter a numeric value." sqref="D110:D118 D6:D102 F6:F102 F205" xr:uid="{00000000-0002-0000-0700-000003000000}">
      <formula1>0</formula1>
      <formula2>1000000</formula2>
    </dataValidation>
    <dataValidation type="decimal" allowBlank="1" showInputMessage="1" showErrorMessage="1" sqref="D119:D205" xr:uid="{00000000-0002-0000-0700-000004000000}">
      <formula1>0</formula1>
      <formula2>1000000</formula2>
    </dataValidation>
    <dataValidation type="textLength" allowBlank="1" showInputMessage="1" showErrorMessage="1" errorTitle="Standard Financial Statement" error="Name entered is too long, please reduce where appropriate." sqref="B110:B205 B6:B102" xr:uid="{00000000-0002-0000-0700-000005000000}">
      <formula1>0</formula1>
      <formula2>25</formula2>
    </dataValidation>
    <dataValidation type="textLength" allowBlank="1" showInputMessage="1" showErrorMessage="1" errorTitle="Standard Financial Statement" error="Notes are restriced to 50 characters._x000a__x000a_Please review and amend." sqref="N110:N205 N6:N102" xr:uid="{00000000-0002-0000-0700-000006000000}">
      <formula1>0</formula1>
      <formula2>50</formula2>
    </dataValidation>
    <dataValidation allowBlank="1" showInputMessage="1" showErrorMessage="1" errorTitle="Standard Financial Statement" error="WARNING_x000a_Invalid data type entered - Please re-enter a numeric value." sqref="F110:F204 E110:E205" xr:uid="{00000000-0002-0000-0700-000007000000}"/>
    <dataValidation type="textLength" operator="equal" allowBlank="1" showInputMessage="1" showErrorMessage="1" sqref="B212:L214" xr:uid="{99F2E048-B034-462C-A0CF-BA620D1DFC05}">
      <formula1>0</formula1>
    </dataValidation>
  </dataValidations>
  <pageMargins left="0.19685039370078741" right="0.19685039370078741" top="0.19685039370078741" bottom="0.19685039370078741" header="0.31496062992125984" footer="0.31496062992125984"/>
  <pageSetup paperSize="9" scale="82" orientation="portrait" r:id="rId1"/>
  <ignoredErrors>
    <ignoredError sqref="F206:F207" unlockedFormula="1"/>
  </ignoredErrors>
  <drawing r:id="rId2"/>
  <legacyDrawing r:id="rId3"/>
  <controls>
    <mc:AlternateContent xmlns:mc="http://schemas.openxmlformats.org/markup-compatibility/2006">
      <mc:Choice Requires="x14">
        <control shapeId="6223" r:id="rId4" name="CommandButton1">
          <controlPr defaultSize="0" print="0" autoLine="0" r:id="rId5">
            <anchor moveWithCells="1">
              <from>
                <xdr:col>7</xdr:col>
                <xdr:colOff>114300</xdr:colOff>
                <xdr:row>206</xdr:row>
                <xdr:rowOff>19050</xdr:rowOff>
              </from>
              <to>
                <xdr:col>11</xdr:col>
                <xdr:colOff>352425</xdr:colOff>
                <xdr:row>210</xdr:row>
                <xdr:rowOff>9525</xdr:rowOff>
              </to>
            </anchor>
          </controlPr>
        </control>
      </mc:Choice>
      <mc:Fallback>
        <control shapeId="6223" r:id="rId4" name="CommandButton1"/>
      </mc:Fallback>
    </mc:AlternateContent>
    <mc:AlternateContent xmlns:mc="http://schemas.openxmlformats.org/markup-compatibility/2006">
      <mc:Choice Requires="x14">
        <control shapeId="6224" r:id="rId6" name="CommandButton2">
          <controlPr defaultSize="0" autoLine="0" r:id="rId7">
            <anchor moveWithCells="1">
              <from>
                <xdr:col>13</xdr:col>
                <xdr:colOff>66675</xdr:colOff>
                <xdr:row>0</xdr:row>
                <xdr:rowOff>66675</xdr:rowOff>
              </from>
              <to>
                <xdr:col>13</xdr:col>
                <xdr:colOff>1924050</xdr:colOff>
                <xdr:row>1</xdr:row>
                <xdr:rowOff>190500</xdr:rowOff>
              </to>
            </anchor>
          </controlPr>
        </control>
      </mc:Choice>
      <mc:Fallback>
        <control shapeId="6224" r:id="rId6" name="CommandButton2"/>
      </mc:Fallback>
    </mc:AlternateContent>
    <mc:AlternateContent xmlns:mc="http://schemas.openxmlformats.org/markup-compatibility/2006">
      <mc:Choice Requires="x14">
        <control shapeId="6145" r:id="rId8" name="Check Box 2">
          <controlPr defaultSize="0" autoFill="0" autoLine="0" autoPict="0">
            <anchor moveWithCells="1" sizeWithCells="1">
              <from>
                <xdr:col>11</xdr:col>
                <xdr:colOff>133350</xdr:colOff>
                <xdr:row>4</xdr:row>
                <xdr:rowOff>552450</xdr:rowOff>
              </from>
              <to>
                <xdr:col>11</xdr:col>
                <xdr:colOff>438150</xdr:colOff>
                <xdr:row>5</xdr:row>
                <xdr:rowOff>209550</xdr:rowOff>
              </to>
            </anchor>
          </controlPr>
        </control>
      </mc:Choice>
    </mc:AlternateContent>
    <mc:AlternateContent xmlns:mc="http://schemas.openxmlformats.org/markup-compatibility/2006">
      <mc:Choice Requires="x14">
        <control shapeId="6146" r:id="rId9" name="Check Box 4">
          <controlPr defaultSize="0" autoFill="0" autoLine="0" autoPict="0">
            <anchor moveWithCells="1" sizeWithCells="1">
              <from>
                <xdr:col>14</xdr:col>
                <xdr:colOff>285750</xdr:colOff>
                <xdr:row>109</xdr:row>
                <xdr:rowOff>19050</xdr:rowOff>
              </from>
              <to>
                <xdr:col>14</xdr:col>
                <xdr:colOff>561975</xdr:colOff>
                <xdr:row>109</xdr:row>
                <xdr:rowOff>219075</xdr:rowOff>
              </to>
            </anchor>
          </controlPr>
        </control>
      </mc:Choice>
    </mc:AlternateContent>
    <mc:AlternateContent xmlns:mc="http://schemas.openxmlformats.org/markup-compatibility/2006">
      <mc:Choice Requires="x14">
        <control shapeId="6147" r:id="rId10" name="Check Box 5">
          <controlPr defaultSize="0" autoFill="0" autoLine="0" autoPict="0">
            <anchor moveWithCells="1" sizeWithCells="1">
              <from>
                <xdr:col>11</xdr:col>
                <xdr:colOff>133350</xdr:colOff>
                <xdr:row>6</xdr:row>
                <xdr:rowOff>19050</xdr:rowOff>
              </from>
              <to>
                <xdr:col>11</xdr:col>
                <xdr:colOff>438150</xdr:colOff>
                <xdr:row>7</xdr:row>
                <xdr:rowOff>0</xdr:rowOff>
              </to>
            </anchor>
          </controlPr>
        </control>
      </mc:Choice>
    </mc:AlternateContent>
    <mc:AlternateContent xmlns:mc="http://schemas.openxmlformats.org/markup-compatibility/2006">
      <mc:Choice Requires="x14">
        <control shapeId="6148" r:id="rId11" name="Check Box 6">
          <controlPr defaultSize="0" autoFill="0" autoLine="0" autoPict="0">
            <anchor moveWithCells="1" sizeWithCells="1">
              <from>
                <xdr:col>11</xdr:col>
                <xdr:colOff>133350</xdr:colOff>
                <xdr:row>7</xdr:row>
                <xdr:rowOff>19050</xdr:rowOff>
              </from>
              <to>
                <xdr:col>11</xdr:col>
                <xdr:colOff>438150</xdr:colOff>
                <xdr:row>8</xdr:row>
                <xdr:rowOff>0</xdr:rowOff>
              </to>
            </anchor>
          </controlPr>
        </control>
      </mc:Choice>
    </mc:AlternateContent>
    <mc:AlternateContent xmlns:mc="http://schemas.openxmlformats.org/markup-compatibility/2006">
      <mc:Choice Requires="x14">
        <control shapeId="6149" r:id="rId12" name="Check Box 7">
          <controlPr defaultSize="0" autoFill="0" autoLine="0" autoPict="0">
            <anchor moveWithCells="1" sizeWithCells="1">
              <from>
                <xdr:col>11</xdr:col>
                <xdr:colOff>133350</xdr:colOff>
                <xdr:row>8</xdr:row>
                <xdr:rowOff>19050</xdr:rowOff>
              </from>
              <to>
                <xdr:col>11</xdr:col>
                <xdr:colOff>438150</xdr:colOff>
                <xdr:row>9</xdr:row>
                <xdr:rowOff>0</xdr:rowOff>
              </to>
            </anchor>
          </controlPr>
        </control>
      </mc:Choice>
    </mc:AlternateContent>
    <mc:AlternateContent xmlns:mc="http://schemas.openxmlformats.org/markup-compatibility/2006">
      <mc:Choice Requires="x14">
        <control shapeId="6150" r:id="rId13" name="Check Box 19">
          <controlPr defaultSize="0" autoFill="0" autoLine="0" autoPict="0">
            <anchor moveWithCells="1" sizeWithCells="1">
              <from>
                <xdr:col>14</xdr:col>
                <xdr:colOff>285750</xdr:colOff>
                <xdr:row>110</xdr:row>
                <xdr:rowOff>19050</xdr:rowOff>
              </from>
              <to>
                <xdr:col>14</xdr:col>
                <xdr:colOff>561975</xdr:colOff>
                <xdr:row>110</xdr:row>
                <xdr:rowOff>219075</xdr:rowOff>
              </to>
            </anchor>
          </controlPr>
        </control>
      </mc:Choice>
    </mc:AlternateContent>
    <mc:AlternateContent xmlns:mc="http://schemas.openxmlformats.org/markup-compatibility/2006">
      <mc:Choice Requires="x14">
        <control shapeId="6151" r:id="rId14" name="Check Box 20">
          <controlPr defaultSize="0" autoFill="0" autoLine="0" autoPict="0">
            <anchor moveWithCells="1" sizeWithCells="1">
              <from>
                <xdr:col>14</xdr:col>
                <xdr:colOff>285750</xdr:colOff>
                <xdr:row>111</xdr:row>
                <xdr:rowOff>19050</xdr:rowOff>
              </from>
              <to>
                <xdr:col>14</xdr:col>
                <xdr:colOff>561975</xdr:colOff>
                <xdr:row>111</xdr:row>
                <xdr:rowOff>219075</xdr:rowOff>
              </to>
            </anchor>
          </controlPr>
        </control>
      </mc:Choice>
    </mc:AlternateContent>
    <mc:AlternateContent xmlns:mc="http://schemas.openxmlformats.org/markup-compatibility/2006">
      <mc:Choice Requires="x14">
        <control shapeId="6152" r:id="rId15" name="Check Box 21">
          <controlPr defaultSize="0" autoFill="0" autoLine="0" autoPict="0">
            <anchor moveWithCells="1" sizeWithCells="1">
              <from>
                <xdr:col>14</xdr:col>
                <xdr:colOff>285750</xdr:colOff>
                <xdr:row>112</xdr:row>
                <xdr:rowOff>19050</xdr:rowOff>
              </from>
              <to>
                <xdr:col>14</xdr:col>
                <xdr:colOff>561975</xdr:colOff>
                <xdr:row>112</xdr:row>
                <xdr:rowOff>219075</xdr:rowOff>
              </to>
            </anchor>
          </controlPr>
        </control>
      </mc:Choice>
    </mc:AlternateContent>
    <mc:AlternateContent xmlns:mc="http://schemas.openxmlformats.org/markup-compatibility/2006">
      <mc:Choice Requires="x14">
        <control shapeId="6153" r:id="rId16" name="Check Box 22">
          <controlPr defaultSize="0" autoFill="0" autoLine="0" autoPict="0">
            <anchor moveWithCells="1" sizeWithCells="1">
              <from>
                <xdr:col>14</xdr:col>
                <xdr:colOff>285750</xdr:colOff>
                <xdr:row>113</xdr:row>
                <xdr:rowOff>19050</xdr:rowOff>
              </from>
              <to>
                <xdr:col>14</xdr:col>
                <xdr:colOff>561975</xdr:colOff>
                <xdr:row>113</xdr:row>
                <xdr:rowOff>219075</xdr:rowOff>
              </to>
            </anchor>
          </controlPr>
        </control>
      </mc:Choice>
    </mc:AlternateContent>
    <mc:AlternateContent xmlns:mc="http://schemas.openxmlformats.org/markup-compatibility/2006">
      <mc:Choice Requires="x14">
        <control shapeId="6154" r:id="rId17" name="Check Box 23">
          <controlPr defaultSize="0" autoFill="0" autoLine="0" autoPict="0">
            <anchor moveWithCells="1" sizeWithCells="1">
              <from>
                <xdr:col>14</xdr:col>
                <xdr:colOff>285750</xdr:colOff>
                <xdr:row>114</xdr:row>
                <xdr:rowOff>19050</xdr:rowOff>
              </from>
              <to>
                <xdr:col>14</xdr:col>
                <xdr:colOff>561975</xdr:colOff>
                <xdr:row>114</xdr:row>
                <xdr:rowOff>219075</xdr:rowOff>
              </to>
            </anchor>
          </controlPr>
        </control>
      </mc:Choice>
    </mc:AlternateContent>
    <mc:AlternateContent xmlns:mc="http://schemas.openxmlformats.org/markup-compatibility/2006">
      <mc:Choice Requires="x14">
        <control shapeId="6155" r:id="rId18" name="Check Box 24">
          <controlPr defaultSize="0" autoFill="0" autoLine="0" autoPict="0">
            <anchor moveWithCells="1" sizeWithCells="1">
              <from>
                <xdr:col>14</xdr:col>
                <xdr:colOff>285750</xdr:colOff>
                <xdr:row>115</xdr:row>
                <xdr:rowOff>19050</xdr:rowOff>
              </from>
              <to>
                <xdr:col>14</xdr:col>
                <xdr:colOff>561975</xdr:colOff>
                <xdr:row>115</xdr:row>
                <xdr:rowOff>219075</xdr:rowOff>
              </to>
            </anchor>
          </controlPr>
        </control>
      </mc:Choice>
    </mc:AlternateContent>
    <mc:AlternateContent xmlns:mc="http://schemas.openxmlformats.org/markup-compatibility/2006">
      <mc:Choice Requires="x14">
        <control shapeId="6156" r:id="rId19" name="Check Box 25">
          <controlPr defaultSize="0" autoFill="0" autoLine="0" autoPict="0">
            <anchor moveWithCells="1" sizeWithCells="1">
              <from>
                <xdr:col>14</xdr:col>
                <xdr:colOff>285750</xdr:colOff>
                <xdr:row>116</xdr:row>
                <xdr:rowOff>19050</xdr:rowOff>
              </from>
              <to>
                <xdr:col>14</xdr:col>
                <xdr:colOff>561975</xdr:colOff>
                <xdr:row>116</xdr:row>
                <xdr:rowOff>219075</xdr:rowOff>
              </to>
            </anchor>
          </controlPr>
        </control>
      </mc:Choice>
    </mc:AlternateContent>
    <mc:AlternateContent xmlns:mc="http://schemas.openxmlformats.org/markup-compatibility/2006">
      <mc:Choice Requires="x14">
        <control shapeId="6157" r:id="rId20" name="Check Box 26">
          <controlPr defaultSize="0" autoFill="0" autoLine="0" autoPict="0">
            <anchor moveWithCells="1" sizeWithCells="1">
              <from>
                <xdr:col>14</xdr:col>
                <xdr:colOff>285750</xdr:colOff>
                <xdr:row>117</xdr:row>
                <xdr:rowOff>19050</xdr:rowOff>
              </from>
              <to>
                <xdr:col>14</xdr:col>
                <xdr:colOff>561975</xdr:colOff>
                <xdr:row>117</xdr:row>
                <xdr:rowOff>219075</xdr:rowOff>
              </to>
            </anchor>
          </controlPr>
        </control>
      </mc:Choice>
    </mc:AlternateContent>
    <mc:AlternateContent xmlns:mc="http://schemas.openxmlformats.org/markup-compatibility/2006">
      <mc:Choice Requires="x14">
        <control shapeId="6158" r:id="rId21" name="Check Box 27">
          <controlPr defaultSize="0" autoFill="0" autoLine="0" autoPict="0">
            <anchor moveWithCells="1" sizeWithCells="1">
              <from>
                <xdr:col>14</xdr:col>
                <xdr:colOff>285750</xdr:colOff>
                <xdr:row>118</xdr:row>
                <xdr:rowOff>19050</xdr:rowOff>
              </from>
              <to>
                <xdr:col>14</xdr:col>
                <xdr:colOff>561975</xdr:colOff>
                <xdr:row>118</xdr:row>
                <xdr:rowOff>219075</xdr:rowOff>
              </to>
            </anchor>
          </controlPr>
        </control>
      </mc:Choice>
    </mc:AlternateContent>
    <mc:AlternateContent xmlns:mc="http://schemas.openxmlformats.org/markup-compatibility/2006">
      <mc:Choice Requires="x14">
        <control shapeId="6159" r:id="rId22" name="Check Box 29">
          <controlPr defaultSize="0" autoFill="0" autoLine="0" autoPict="0">
            <anchor moveWithCells="1" sizeWithCells="1">
              <from>
                <xdr:col>14</xdr:col>
                <xdr:colOff>285750</xdr:colOff>
                <xdr:row>120</xdr:row>
                <xdr:rowOff>19050</xdr:rowOff>
              </from>
              <to>
                <xdr:col>14</xdr:col>
                <xdr:colOff>561975</xdr:colOff>
                <xdr:row>120</xdr:row>
                <xdr:rowOff>219075</xdr:rowOff>
              </to>
            </anchor>
          </controlPr>
        </control>
      </mc:Choice>
    </mc:AlternateContent>
    <mc:AlternateContent xmlns:mc="http://schemas.openxmlformats.org/markup-compatibility/2006">
      <mc:Choice Requires="x14">
        <control shapeId="6160" r:id="rId23" name="Check Box 30">
          <controlPr defaultSize="0" autoFill="0" autoLine="0" autoPict="0">
            <anchor moveWithCells="1" sizeWithCells="1">
              <from>
                <xdr:col>14</xdr:col>
                <xdr:colOff>285750</xdr:colOff>
                <xdr:row>121</xdr:row>
                <xdr:rowOff>19050</xdr:rowOff>
              </from>
              <to>
                <xdr:col>14</xdr:col>
                <xdr:colOff>561975</xdr:colOff>
                <xdr:row>121</xdr:row>
                <xdr:rowOff>219075</xdr:rowOff>
              </to>
            </anchor>
          </controlPr>
        </control>
      </mc:Choice>
    </mc:AlternateContent>
    <mc:AlternateContent xmlns:mc="http://schemas.openxmlformats.org/markup-compatibility/2006">
      <mc:Choice Requires="x14">
        <control shapeId="6161" r:id="rId24" name="Check Box 31">
          <controlPr defaultSize="0" autoFill="0" autoLine="0" autoPict="0">
            <anchor moveWithCells="1" sizeWithCells="1">
              <from>
                <xdr:col>14</xdr:col>
                <xdr:colOff>285750</xdr:colOff>
                <xdr:row>122</xdr:row>
                <xdr:rowOff>19050</xdr:rowOff>
              </from>
              <to>
                <xdr:col>14</xdr:col>
                <xdr:colOff>561975</xdr:colOff>
                <xdr:row>122</xdr:row>
                <xdr:rowOff>219075</xdr:rowOff>
              </to>
            </anchor>
          </controlPr>
        </control>
      </mc:Choice>
    </mc:AlternateContent>
    <mc:AlternateContent xmlns:mc="http://schemas.openxmlformats.org/markup-compatibility/2006">
      <mc:Choice Requires="x14">
        <control shapeId="6162" r:id="rId25" name="Check Box 32">
          <controlPr defaultSize="0" autoFill="0" autoLine="0" autoPict="0">
            <anchor moveWithCells="1" sizeWithCells="1">
              <from>
                <xdr:col>14</xdr:col>
                <xdr:colOff>285750</xdr:colOff>
                <xdr:row>123</xdr:row>
                <xdr:rowOff>19050</xdr:rowOff>
              </from>
              <to>
                <xdr:col>14</xdr:col>
                <xdr:colOff>561975</xdr:colOff>
                <xdr:row>123</xdr:row>
                <xdr:rowOff>219075</xdr:rowOff>
              </to>
            </anchor>
          </controlPr>
        </control>
      </mc:Choice>
    </mc:AlternateContent>
    <mc:AlternateContent xmlns:mc="http://schemas.openxmlformats.org/markup-compatibility/2006">
      <mc:Choice Requires="x14">
        <control shapeId="6163" r:id="rId26" name="Check Box 33">
          <controlPr defaultSize="0" autoFill="0" autoLine="0" autoPict="0">
            <anchor moveWithCells="1" sizeWithCells="1">
              <from>
                <xdr:col>14</xdr:col>
                <xdr:colOff>285750</xdr:colOff>
                <xdr:row>124</xdr:row>
                <xdr:rowOff>19050</xdr:rowOff>
              </from>
              <to>
                <xdr:col>14</xdr:col>
                <xdr:colOff>561975</xdr:colOff>
                <xdr:row>124</xdr:row>
                <xdr:rowOff>219075</xdr:rowOff>
              </to>
            </anchor>
          </controlPr>
        </control>
      </mc:Choice>
    </mc:AlternateContent>
    <mc:AlternateContent xmlns:mc="http://schemas.openxmlformats.org/markup-compatibility/2006">
      <mc:Choice Requires="x14">
        <control shapeId="6164" r:id="rId27" name="Check Box 34">
          <controlPr defaultSize="0" autoFill="0" autoLine="0" autoPict="0">
            <anchor moveWithCells="1" sizeWithCells="1">
              <from>
                <xdr:col>14</xdr:col>
                <xdr:colOff>285750</xdr:colOff>
                <xdr:row>125</xdr:row>
                <xdr:rowOff>19050</xdr:rowOff>
              </from>
              <to>
                <xdr:col>14</xdr:col>
                <xdr:colOff>561975</xdr:colOff>
                <xdr:row>125</xdr:row>
                <xdr:rowOff>219075</xdr:rowOff>
              </to>
            </anchor>
          </controlPr>
        </control>
      </mc:Choice>
    </mc:AlternateContent>
    <mc:AlternateContent xmlns:mc="http://schemas.openxmlformats.org/markup-compatibility/2006">
      <mc:Choice Requires="x14">
        <control shapeId="6165" r:id="rId28" name="Check Box 35">
          <controlPr defaultSize="0" autoFill="0" autoLine="0" autoPict="0">
            <anchor moveWithCells="1" sizeWithCells="1">
              <from>
                <xdr:col>14</xdr:col>
                <xdr:colOff>285750</xdr:colOff>
                <xdr:row>126</xdr:row>
                <xdr:rowOff>19050</xdr:rowOff>
              </from>
              <to>
                <xdr:col>14</xdr:col>
                <xdr:colOff>561975</xdr:colOff>
                <xdr:row>126</xdr:row>
                <xdr:rowOff>219075</xdr:rowOff>
              </to>
            </anchor>
          </controlPr>
        </control>
      </mc:Choice>
    </mc:AlternateContent>
    <mc:AlternateContent xmlns:mc="http://schemas.openxmlformats.org/markup-compatibility/2006">
      <mc:Choice Requires="x14">
        <control shapeId="6166" r:id="rId29" name="Check Box 36">
          <controlPr defaultSize="0" autoFill="0" autoLine="0" autoPict="0">
            <anchor moveWithCells="1" sizeWithCells="1">
              <from>
                <xdr:col>14</xdr:col>
                <xdr:colOff>285750</xdr:colOff>
                <xdr:row>127</xdr:row>
                <xdr:rowOff>19050</xdr:rowOff>
              </from>
              <to>
                <xdr:col>14</xdr:col>
                <xdr:colOff>561975</xdr:colOff>
                <xdr:row>127</xdr:row>
                <xdr:rowOff>219075</xdr:rowOff>
              </to>
            </anchor>
          </controlPr>
        </control>
      </mc:Choice>
    </mc:AlternateContent>
    <mc:AlternateContent xmlns:mc="http://schemas.openxmlformats.org/markup-compatibility/2006">
      <mc:Choice Requires="x14">
        <control shapeId="6167" r:id="rId30" name="Check Box 37">
          <controlPr defaultSize="0" autoFill="0" autoLine="0" autoPict="0">
            <anchor moveWithCells="1" sizeWithCells="1">
              <from>
                <xdr:col>14</xdr:col>
                <xdr:colOff>285750</xdr:colOff>
                <xdr:row>128</xdr:row>
                <xdr:rowOff>19050</xdr:rowOff>
              </from>
              <to>
                <xdr:col>14</xdr:col>
                <xdr:colOff>561975</xdr:colOff>
                <xdr:row>128</xdr:row>
                <xdr:rowOff>219075</xdr:rowOff>
              </to>
            </anchor>
          </controlPr>
        </control>
      </mc:Choice>
    </mc:AlternateContent>
    <mc:AlternateContent xmlns:mc="http://schemas.openxmlformats.org/markup-compatibility/2006">
      <mc:Choice Requires="x14">
        <control shapeId="6168" r:id="rId31" name="Check Box 38">
          <controlPr defaultSize="0" autoFill="0" autoLine="0" autoPict="0">
            <anchor moveWithCells="1" sizeWithCells="1">
              <from>
                <xdr:col>14</xdr:col>
                <xdr:colOff>285750</xdr:colOff>
                <xdr:row>129</xdr:row>
                <xdr:rowOff>19050</xdr:rowOff>
              </from>
              <to>
                <xdr:col>14</xdr:col>
                <xdr:colOff>561975</xdr:colOff>
                <xdr:row>129</xdr:row>
                <xdr:rowOff>219075</xdr:rowOff>
              </to>
            </anchor>
          </controlPr>
        </control>
      </mc:Choice>
    </mc:AlternateContent>
    <mc:AlternateContent xmlns:mc="http://schemas.openxmlformats.org/markup-compatibility/2006">
      <mc:Choice Requires="x14">
        <control shapeId="6169" r:id="rId32" name="Check Box 39">
          <controlPr defaultSize="0" autoFill="0" autoLine="0" autoPict="0">
            <anchor moveWithCells="1" sizeWithCells="1">
              <from>
                <xdr:col>14</xdr:col>
                <xdr:colOff>285750</xdr:colOff>
                <xdr:row>130</xdr:row>
                <xdr:rowOff>19050</xdr:rowOff>
              </from>
              <to>
                <xdr:col>14</xdr:col>
                <xdr:colOff>561975</xdr:colOff>
                <xdr:row>130</xdr:row>
                <xdr:rowOff>219075</xdr:rowOff>
              </to>
            </anchor>
          </controlPr>
        </control>
      </mc:Choice>
    </mc:AlternateContent>
    <mc:AlternateContent xmlns:mc="http://schemas.openxmlformats.org/markup-compatibility/2006">
      <mc:Choice Requires="x14">
        <control shapeId="6170" r:id="rId33" name="Check Box 40">
          <controlPr defaultSize="0" autoFill="0" autoLine="0" autoPict="0">
            <anchor moveWithCells="1" sizeWithCells="1">
              <from>
                <xdr:col>14</xdr:col>
                <xdr:colOff>285750</xdr:colOff>
                <xdr:row>131</xdr:row>
                <xdr:rowOff>19050</xdr:rowOff>
              </from>
              <to>
                <xdr:col>14</xdr:col>
                <xdr:colOff>561975</xdr:colOff>
                <xdr:row>131</xdr:row>
                <xdr:rowOff>219075</xdr:rowOff>
              </to>
            </anchor>
          </controlPr>
        </control>
      </mc:Choice>
    </mc:AlternateContent>
    <mc:AlternateContent xmlns:mc="http://schemas.openxmlformats.org/markup-compatibility/2006">
      <mc:Choice Requires="x14">
        <control shapeId="6171" r:id="rId34" name="Check Box 41">
          <controlPr defaultSize="0" autoFill="0" autoLine="0" autoPict="0">
            <anchor moveWithCells="1" sizeWithCells="1">
              <from>
                <xdr:col>14</xdr:col>
                <xdr:colOff>285750</xdr:colOff>
                <xdr:row>132</xdr:row>
                <xdr:rowOff>19050</xdr:rowOff>
              </from>
              <to>
                <xdr:col>14</xdr:col>
                <xdr:colOff>561975</xdr:colOff>
                <xdr:row>132</xdr:row>
                <xdr:rowOff>219075</xdr:rowOff>
              </to>
            </anchor>
          </controlPr>
        </control>
      </mc:Choice>
    </mc:AlternateContent>
    <mc:AlternateContent xmlns:mc="http://schemas.openxmlformats.org/markup-compatibility/2006">
      <mc:Choice Requires="x14">
        <control shapeId="6172" r:id="rId35" name="Check Box 42">
          <controlPr defaultSize="0" autoFill="0" autoLine="0" autoPict="0">
            <anchor moveWithCells="1" sizeWithCells="1">
              <from>
                <xdr:col>14</xdr:col>
                <xdr:colOff>285750</xdr:colOff>
                <xdr:row>133</xdr:row>
                <xdr:rowOff>19050</xdr:rowOff>
              </from>
              <to>
                <xdr:col>14</xdr:col>
                <xdr:colOff>561975</xdr:colOff>
                <xdr:row>133</xdr:row>
                <xdr:rowOff>219075</xdr:rowOff>
              </to>
            </anchor>
          </controlPr>
        </control>
      </mc:Choice>
    </mc:AlternateContent>
    <mc:AlternateContent xmlns:mc="http://schemas.openxmlformats.org/markup-compatibility/2006">
      <mc:Choice Requires="x14">
        <control shapeId="6173" r:id="rId36" name="Check Box 43">
          <controlPr defaultSize="0" autoFill="0" autoLine="0" autoPict="0">
            <anchor moveWithCells="1" sizeWithCells="1">
              <from>
                <xdr:col>14</xdr:col>
                <xdr:colOff>285750</xdr:colOff>
                <xdr:row>134</xdr:row>
                <xdr:rowOff>19050</xdr:rowOff>
              </from>
              <to>
                <xdr:col>14</xdr:col>
                <xdr:colOff>561975</xdr:colOff>
                <xdr:row>134</xdr:row>
                <xdr:rowOff>219075</xdr:rowOff>
              </to>
            </anchor>
          </controlPr>
        </control>
      </mc:Choice>
    </mc:AlternateContent>
    <mc:AlternateContent xmlns:mc="http://schemas.openxmlformats.org/markup-compatibility/2006">
      <mc:Choice Requires="x14">
        <control shapeId="6174" r:id="rId37" name="Check Box 44">
          <controlPr defaultSize="0" autoFill="0" autoLine="0" autoPict="0">
            <anchor moveWithCells="1" sizeWithCells="1">
              <from>
                <xdr:col>14</xdr:col>
                <xdr:colOff>285750</xdr:colOff>
                <xdr:row>145</xdr:row>
                <xdr:rowOff>19050</xdr:rowOff>
              </from>
              <to>
                <xdr:col>14</xdr:col>
                <xdr:colOff>561975</xdr:colOff>
                <xdr:row>145</xdr:row>
                <xdr:rowOff>219075</xdr:rowOff>
              </to>
            </anchor>
          </controlPr>
        </control>
      </mc:Choice>
    </mc:AlternateContent>
    <mc:AlternateContent xmlns:mc="http://schemas.openxmlformats.org/markup-compatibility/2006">
      <mc:Choice Requires="x14">
        <control shapeId="6175" r:id="rId38" name="Check Box 46">
          <controlPr defaultSize="0" autoFill="0" autoLine="0" autoPict="0" macro="[0]!fieldCheck_Click">
            <anchor moveWithCells="1" sizeWithCells="1">
              <from>
                <xdr:col>11</xdr:col>
                <xdr:colOff>142875</xdr:colOff>
                <xdr:row>109</xdr:row>
                <xdr:rowOff>0</xdr:rowOff>
              </from>
              <to>
                <xdr:col>11</xdr:col>
                <xdr:colOff>447675</xdr:colOff>
                <xdr:row>109</xdr:row>
                <xdr:rowOff>219075</xdr:rowOff>
              </to>
            </anchor>
          </controlPr>
        </control>
      </mc:Choice>
    </mc:AlternateContent>
    <mc:AlternateContent xmlns:mc="http://schemas.openxmlformats.org/markup-compatibility/2006">
      <mc:Choice Requires="x14">
        <control shapeId="6176" r:id="rId39" name="Check Box 73">
          <controlPr defaultSize="0" autoFill="0" autoLine="0" autoPict="0">
            <anchor moveWithCells="1" sizeWithCells="1">
              <from>
                <xdr:col>10</xdr:col>
                <xdr:colOff>133350</xdr:colOff>
                <xdr:row>109</xdr:row>
                <xdr:rowOff>19050</xdr:rowOff>
              </from>
              <to>
                <xdr:col>10</xdr:col>
                <xdr:colOff>419100</xdr:colOff>
                <xdr:row>109</xdr:row>
                <xdr:rowOff>219075</xdr:rowOff>
              </to>
            </anchor>
          </controlPr>
        </control>
      </mc:Choice>
    </mc:AlternateContent>
    <mc:AlternateContent xmlns:mc="http://schemas.openxmlformats.org/markup-compatibility/2006">
      <mc:Choice Requires="x14">
        <control shapeId="6177" r:id="rId40" name="Check Box 74">
          <controlPr defaultSize="0" autoFill="0" autoLine="0" autoPict="0">
            <anchor moveWithCells="1" sizeWithCells="1">
              <from>
                <xdr:col>10</xdr:col>
                <xdr:colOff>133350</xdr:colOff>
                <xdr:row>110</xdr:row>
                <xdr:rowOff>19050</xdr:rowOff>
              </from>
              <to>
                <xdr:col>10</xdr:col>
                <xdr:colOff>419100</xdr:colOff>
                <xdr:row>110</xdr:row>
                <xdr:rowOff>219075</xdr:rowOff>
              </to>
            </anchor>
          </controlPr>
        </control>
      </mc:Choice>
    </mc:AlternateContent>
    <mc:AlternateContent xmlns:mc="http://schemas.openxmlformats.org/markup-compatibility/2006">
      <mc:Choice Requires="x14">
        <control shapeId="6178" r:id="rId41" name="Check Box 75">
          <controlPr defaultSize="0" autoFill="0" autoLine="0" autoPict="0">
            <anchor moveWithCells="1" sizeWithCells="1">
              <from>
                <xdr:col>10</xdr:col>
                <xdr:colOff>133350</xdr:colOff>
                <xdr:row>111</xdr:row>
                <xdr:rowOff>19050</xdr:rowOff>
              </from>
              <to>
                <xdr:col>10</xdr:col>
                <xdr:colOff>419100</xdr:colOff>
                <xdr:row>111</xdr:row>
                <xdr:rowOff>219075</xdr:rowOff>
              </to>
            </anchor>
          </controlPr>
        </control>
      </mc:Choice>
    </mc:AlternateContent>
    <mc:AlternateContent xmlns:mc="http://schemas.openxmlformats.org/markup-compatibility/2006">
      <mc:Choice Requires="x14">
        <control shapeId="6179" r:id="rId42" name="Check Box 76">
          <controlPr defaultSize="0" autoFill="0" autoLine="0" autoPict="0">
            <anchor moveWithCells="1" sizeWithCells="1">
              <from>
                <xdr:col>10</xdr:col>
                <xdr:colOff>133350</xdr:colOff>
                <xdr:row>112</xdr:row>
                <xdr:rowOff>19050</xdr:rowOff>
              </from>
              <to>
                <xdr:col>10</xdr:col>
                <xdr:colOff>419100</xdr:colOff>
                <xdr:row>112</xdr:row>
                <xdr:rowOff>219075</xdr:rowOff>
              </to>
            </anchor>
          </controlPr>
        </control>
      </mc:Choice>
    </mc:AlternateContent>
    <mc:AlternateContent xmlns:mc="http://schemas.openxmlformats.org/markup-compatibility/2006">
      <mc:Choice Requires="x14">
        <control shapeId="6180" r:id="rId43" name="Check Box 77">
          <controlPr defaultSize="0" autoFill="0" autoLine="0" autoPict="0">
            <anchor moveWithCells="1" sizeWithCells="1">
              <from>
                <xdr:col>10</xdr:col>
                <xdr:colOff>133350</xdr:colOff>
                <xdr:row>113</xdr:row>
                <xdr:rowOff>19050</xdr:rowOff>
              </from>
              <to>
                <xdr:col>10</xdr:col>
                <xdr:colOff>419100</xdr:colOff>
                <xdr:row>113</xdr:row>
                <xdr:rowOff>219075</xdr:rowOff>
              </to>
            </anchor>
          </controlPr>
        </control>
      </mc:Choice>
    </mc:AlternateContent>
    <mc:AlternateContent xmlns:mc="http://schemas.openxmlformats.org/markup-compatibility/2006">
      <mc:Choice Requires="x14">
        <control shapeId="6181" r:id="rId44" name="Check Box 78">
          <controlPr defaultSize="0" autoFill="0" autoLine="0" autoPict="0">
            <anchor moveWithCells="1" sizeWithCells="1">
              <from>
                <xdr:col>10</xdr:col>
                <xdr:colOff>133350</xdr:colOff>
                <xdr:row>114</xdr:row>
                <xdr:rowOff>19050</xdr:rowOff>
              </from>
              <to>
                <xdr:col>10</xdr:col>
                <xdr:colOff>419100</xdr:colOff>
                <xdr:row>114</xdr:row>
                <xdr:rowOff>219075</xdr:rowOff>
              </to>
            </anchor>
          </controlPr>
        </control>
      </mc:Choice>
    </mc:AlternateContent>
    <mc:AlternateContent xmlns:mc="http://schemas.openxmlformats.org/markup-compatibility/2006">
      <mc:Choice Requires="x14">
        <control shapeId="6182" r:id="rId45" name="Check Box 79">
          <controlPr defaultSize="0" autoFill="0" autoLine="0" autoPict="0">
            <anchor moveWithCells="1" sizeWithCells="1">
              <from>
                <xdr:col>10</xdr:col>
                <xdr:colOff>133350</xdr:colOff>
                <xdr:row>115</xdr:row>
                <xdr:rowOff>19050</xdr:rowOff>
              </from>
              <to>
                <xdr:col>10</xdr:col>
                <xdr:colOff>419100</xdr:colOff>
                <xdr:row>115</xdr:row>
                <xdr:rowOff>219075</xdr:rowOff>
              </to>
            </anchor>
          </controlPr>
        </control>
      </mc:Choice>
    </mc:AlternateContent>
    <mc:AlternateContent xmlns:mc="http://schemas.openxmlformats.org/markup-compatibility/2006">
      <mc:Choice Requires="x14">
        <control shapeId="6183" r:id="rId46" name="Check Box 80">
          <controlPr defaultSize="0" autoFill="0" autoLine="0" autoPict="0">
            <anchor moveWithCells="1" sizeWithCells="1">
              <from>
                <xdr:col>10</xdr:col>
                <xdr:colOff>133350</xdr:colOff>
                <xdr:row>116</xdr:row>
                <xdr:rowOff>19050</xdr:rowOff>
              </from>
              <to>
                <xdr:col>10</xdr:col>
                <xdr:colOff>419100</xdr:colOff>
                <xdr:row>116</xdr:row>
                <xdr:rowOff>219075</xdr:rowOff>
              </to>
            </anchor>
          </controlPr>
        </control>
      </mc:Choice>
    </mc:AlternateContent>
    <mc:AlternateContent xmlns:mc="http://schemas.openxmlformats.org/markup-compatibility/2006">
      <mc:Choice Requires="x14">
        <control shapeId="6184" r:id="rId47" name="Check Box 81">
          <controlPr defaultSize="0" autoFill="0" autoLine="0" autoPict="0">
            <anchor moveWithCells="1" sizeWithCells="1">
              <from>
                <xdr:col>10</xdr:col>
                <xdr:colOff>133350</xdr:colOff>
                <xdr:row>117</xdr:row>
                <xdr:rowOff>19050</xdr:rowOff>
              </from>
              <to>
                <xdr:col>10</xdr:col>
                <xdr:colOff>419100</xdr:colOff>
                <xdr:row>117</xdr:row>
                <xdr:rowOff>219075</xdr:rowOff>
              </to>
            </anchor>
          </controlPr>
        </control>
      </mc:Choice>
    </mc:AlternateContent>
    <mc:AlternateContent xmlns:mc="http://schemas.openxmlformats.org/markup-compatibility/2006">
      <mc:Choice Requires="x14">
        <control shapeId="6185" r:id="rId48" name="Check Box 82">
          <controlPr defaultSize="0" autoFill="0" autoLine="0" autoPict="0">
            <anchor moveWithCells="1" sizeWithCells="1">
              <from>
                <xdr:col>10</xdr:col>
                <xdr:colOff>133350</xdr:colOff>
                <xdr:row>118</xdr:row>
                <xdr:rowOff>19050</xdr:rowOff>
              </from>
              <to>
                <xdr:col>10</xdr:col>
                <xdr:colOff>419100</xdr:colOff>
                <xdr:row>118</xdr:row>
                <xdr:rowOff>219075</xdr:rowOff>
              </to>
            </anchor>
          </controlPr>
        </control>
      </mc:Choice>
    </mc:AlternateContent>
    <mc:AlternateContent xmlns:mc="http://schemas.openxmlformats.org/markup-compatibility/2006">
      <mc:Choice Requires="x14">
        <control shapeId="6186" r:id="rId49" name="Check Box 83">
          <controlPr defaultSize="0" autoFill="0" autoLine="0" autoPict="0">
            <anchor moveWithCells="1" sizeWithCells="1">
              <from>
                <xdr:col>10</xdr:col>
                <xdr:colOff>133350</xdr:colOff>
                <xdr:row>119</xdr:row>
                <xdr:rowOff>19050</xdr:rowOff>
              </from>
              <to>
                <xdr:col>10</xdr:col>
                <xdr:colOff>419100</xdr:colOff>
                <xdr:row>119</xdr:row>
                <xdr:rowOff>219075</xdr:rowOff>
              </to>
            </anchor>
          </controlPr>
        </control>
      </mc:Choice>
    </mc:AlternateContent>
    <mc:AlternateContent xmlns:mc="http://schemas.openxmlformats.org/markup-compatibility/2006">
      <mc:Choice Requires="x14">
        <control shapeId="6187" r:id="rId50" name="Check Box 84">
          <controlPr defaultSize="0" autoFill="0" autoLine="0" autoPict="0">
            <anchor moveWithCells="1" sizeWithCells="1">
              <from>
                <xdr:col>10</xdr:col>
                <xdr:colOff>133350</xdr:colOff>
                <xdr:row>120</xdr:row>
                <xdr:rowOff>19050</xdr:rowOff>
              </from>
              <to>
                <xdr:col>10</xdr:col>
                <xdr:colOff>419100</xdr:colOff>
                <xdr:row>120</xdr:row>
                <xdr:rowOff>219075</xdr:rowOff>
              </to>
            </anchor>
          </controlPr>
        </control>
      </mc:Choice>
    </mc:AlternateContent>
    <mc:AlternateContent xmlns:mc="http://schemas.openxmlformats.org/markup-compatibility/2006">
      <mc:Choice Requires="x14">
        <control shapeId="6188" r:id="rId51" name="Check Box 85">
          <controlPr defaultSize="0" autoFill="0" autoLine="0" autoPict="0">
            <anchor moveWithCells="1" sizeWithCells="1">
              <from>
                <xdr:col>10</xdr:col>
                <xdr:colOff>133350</xdr:colOff>
                <xdr:row>121</xdr:row>
                <xdr:rowOff>19050</xdr:rowOff>
              </from>
              <to>
                <xdr:col>10</xdr:col>
                <xdr:colOff>419100</xdr:colOff>
                <xdr:row>121</xdr:row>
                <xdr:rowOff>219075</xdr:rowOff>
              </to>
            </anchor>
          </controlPr>
        </control>
      </mc:Choice>
    </mc:AlternateContent>
    <mc:AlternateContent xmlns:mc="http://schemas.openxmlformats.org/markup-compatibility/2006">
      <mc:Choice Requires="x14">
        <control shapeId="6189" r:id="rId52" name="Check Box 86">
          <controlPr defaultSize="0" autoFill="0" autoLine="0" autoPict="0">
            <anchor moveWithCells="1" sizeWithCells="1">
              <from>
                <xdr:col>10</xdr:col>
                <xdr:colOff>133350</xdr:colOff>
                <xdr:row>122</xdr:row>
                <xdr:rowOff>19050</xdr:rowOff>
              </from>
              <to>
                <xdr:col>10</xdr:col>
                <xdr:colOff>419100</xdr:colOff>
                <xdr:row>122</xdr:row>
                <xdr:rowOff>219075</xdr:rowOff>
              </to>
            </anchor>
          </controlPr>
        </control>
      </mc:Choice>
    </mc:AlternateContent>
    <mc:AlternateContent xmlns:mc="http://schemas.openxmlformats.org/markup-compatibility/2006">
      <mc:Choice Requires="x14">
        <control shapeId="6190" r:id="rId53" name="Check Box 87">
          <controlPr defaultSize="0" autoFill="0" autoLine="0" autoPict="0">
            <anchor moveWithCells="1" sizeWithCells="1">
              <from>
                <xdr:col>10</xdr:col>
                <xdr:colOff>133350</xdr:colOff>
                <xdr:row>123</xdr:row>
                <xdr:rowOff>19050</xdr:rowOff>
              </from>
              <to>
                <xdr:col>10</xdr:col>
                <xdr:colOff>419100</xdr:colOff>
                <xdr:row>123</xdr:row>
                <xdr:rowOff>219075</xdr:rowOff>
              </to>
            </anchor>
          </controlPr>
        </control>
      </mc:Choice>
    </mc:AlternateContent>
    <mc:AlternateContent xmlns:mc="http://schemas.openxmlformats.org/markup-compatibility/2006">
      <mc:Choice Requires="x14">
        <control shapeId="6191" r:id="rId54" name="Check Box 88">
          <controlPr defaultSize="0" autoFill="0" autoLine="0" autoPict="0">
            <anchor moveWithCells="1" sizeWithCells="1">
              <from>
                <xdr:col>10</xdr:col>
                <xdr:colOff>133350</xdr:colOff>
                <xdr:row>124</xdr:row>
                <xdr:rowOff>0</xdr:rowOff>
              </from>
              <to>
                <xdr:col>10</xdr:col>
                <xdr:colOff>419100</xdr:colOff>
                <xdr:row>124</xdr:row>
                <xdr:rowOff>209550</xdr:rowOff>
              </to>
            </anchor>
          </controlPr>
        </control>
      </mc:Choice>
    </mc:AlternateContent>
    <mc:AlternateContent xmlns:mc="http://schemas.openxmlformats.org/markup-compatibility/2006">
      <mc:Choice Requires="x14">
        <control shapeId="6192" r:id="rId55" name="Check Box 89">
          <controlPr defaultSize="0" autoFill="0" autoLine="0" autoPict="0">
            <anchor moveWithCells="1" sizeWithCells="1">
              <from>
                <xdr:col>10</xdr:col>
                <xdr:colOff>133350</xdr:colOff>
                <xdr:row>125</xdr:row>
                <xdr:rowOff>19050</xdr:rowOff>
              </from>
              <to>
                <xdr:col>10</xdr:col>
                <xdr:colOff>419100</xdr:colOff>
                <xdr:row>125</xdr:row>
                <xdr:rowOff>219075</xdr:rowOff>
              </to>
            </anchor>
          </controlPr>
        </control>
      </mc:Choice>
    </mc:AlternateContent>
    <mc:AlternateContent xmlns:mc="http://schemas.openxmlformats.org/markup-compatibility/2006">
      <mc:Choice Requires="x14">
        <control shapeId="6193" r:id="rId56" name="Check Box 90">
          <controlPr defaultSize="0" autoFill="0" autoLine="0" autoPict="0">
            <anchor moveWithCells="1" sizeWithCells="1">
              <from>
                <xdr:col>10</xdr:col>
                <xdr:colOff>133350</xdr:colOff>
                <xdr:row>126</xdr:row>
                <xdr:rowOff>19050</xdr:rowOff>
              </from>
              <to>
                <xdr:col>10</xdr:col>
                <xdr:colOff>419100</xdr:colOff>
                <xdr:row>126</xdr:row>
                <xdr:rowOff>219075</xdr:rowOff>
              </to>
            </anchor>
          </controlPr>
        </control>
      </mc:Choice>
    </mc:AlternateContent>
    <mc:AlternateContent xmlns:mc="http://schemas.openxmlformats.org/markup-compatibility/2006">
      <mc:Choice Requires="x14">
        <control shapeId="6194" r:id="rId57" name="Check Box 91">
          <controlPr defaultSize="0" autoFill="0" autoLine="0" autoPict="0">
            <anchor moveWithCells="1" sizeWithCells="1">
              <from>
                <xdr:col>10</xdr:col>
                <xdr:colOff>133350</xdr:colOff>
                <xdr:row>127</xdr:row>
                <xdr:rowOff>19050</xdr:rowOff>
              </from>
              <to>
                <xdr:col>10</xdr:col>
                <xdr:colOff>419100</xdr:colOff>
                <xdr:row>127</xdr:row>
                <xdr:rowOff>219075</xdr:rowOff>
              </to>
            </anchor>
          </controlPr>
        </control>
      </mc:Choice>
    </mc:AlternateContent>
    <mc:AlternateContent xmlns:mc="http://schemas.openxmlformats.org/markup-compatibility/2006">
      <mc:Choice Requires="x14">
        <control shapeId="6195" r:id="rId58" name="Check Box 92">
          <controlPr defaultSize="0" autoFill="0" autoLine="0" autoPict="0">
            <anchor moveWithCells="1" sizeWithCells="1">
              <from>
                <xdr:col>10</xdr:col>
                <xdr:colOff>133350</xdr:colOff>
                <xdr:row>128</xdr:row>
                <xdr:rowOff>19050</xdr:rowOff>
              </from>
              <to>
                <xdr:col>10</xdr:col>
                <xdr:colOff>419100</xdr:colOff>
                <xdr:row>128</xdr:row>
                <xdr:rowOff>219075</xdr:rowOff>
              </to>
            </anchor>
          </controlPr>
        </control>
      </mc:Choice>
    </mc:AlternateContent>
    <mc:AlternateContent xmlns:mc="http://schemas.openxmlformats.org/markup-compatibility/2006">
      <mc:Choice Requires="x14">
        <control shapeId="6196" r:id="rId59" name="Check Box 93">
          <controlPr defaultSize="0" autoFill="0" autoLine="0" autoPict="0">
            <anchor moveWithCells="1" sizeWithCells="1">
              <from>
                <xdr:col>10</xdr:col>
                <xdr:colOff>133350</xdr:colOff>
                <xdr:row>129</xdr:row>
                <xdr:rowOff>19050</xdr:rowOff>
              </from>
              <to>
                <xdr:col>10</xdr:col>
                <xdr:colOff>419100</xdr:colOff>
                <xdr:row>129</xdr:row>
                <xdr:rowOff>219075</xdr:rowOff>
              </to>
            </anchor>
          </controlPr>
        </control>
      </mc:Choice>
    </mc:AlternateContent>
    <mc:AlternateContent xmlns:mc="http://schemas.openxmlformats.org/markup-compatibility/2006">
      <mc:Choice Requires="x14">
        <control shapeId="6197" r:id="rId60" name="Check Box 94">
          <controlPr defaultSize="0" autoFill="0" autoLine="0" autoPict="0">
            <anchor moveWithCells="1" sizeWithCells="1">
              <from>
                <xdr:col>10</xdr:col>
                <xdr:colOff>133350</xdr:colOff>
                <xdr:row>130</xdr:row>
                <xdr:rowOff>19050</xdr:rowOff>
              </from>
              <to>
                <xdr:col>10</xdr:col>
                <xdr:colOff>419100</xdr:colOff>
                <xdr:row>130</xdr:row>
                <xdr:rowOff>219075</xdr:rowOff>
              </to>
            </anchor>
          </controlPr>
        </control>
      </mc:Choice>
    </mc:AlternateContent>
    <mc:AlternateContent xmlns:mc="http://schemas.openxmlformats.org/markup-compatibility/2006">
      <mc:Choice Requires="x14">
        <control shapeId="6198" r:id="rId61" name="Check Box 95">
          <controlPr defaultSize="0" autoFill="0" autoLine="0" autoPict="0">
            <anchor moveWithCells="1" sizeWithCells="1">
              <from>
                <xdr:col>10</xdr:col>
                <xdr:colOff>133350</xdr:colOff>
                <xdr:row>131</xdr:row>
                <xdr:rowOff>19050</xdr:rowOff>
              </from>
              <to>
                <xdr:col>10</xdr:col>
                <xdr:colOff>419100</xdr:colOff>
                <xdr:row>131</xdr:row>
                <xdr:rowOff>219075</xdr:rowOff>
              </to>
            </anchor>
          </controlPr>
        </control>
      </mc:Choice>
    </mc:AlternateContent>
    <mc:AlternateContent xmlns:mc="http://schemas.openxmlformats.org/markup-compatibility/2006">
      <mc:Choice Requires="x14">
        <control shapeId="6199" r:id="rId62" name="Check Box 96">
          <controlPr defaultSize="0" autoFill="0" autoLine="0" autoPict="0">
            <anchor moveWithCells="1" sizeWithCells="1">
              <from>
                <xdr:col>10</xdr:col>
                <xdr:colOff>133350</xdr:colOff>
                <xdr:row>132</xdr:row>
                <xdr:rowOff>19050</xdr:rowOff>
              </from>
              <to>
                <xdr:col>10</xdr:col>
                <xdr:colOff>419100</xdr:colOff>
                <xdr:row>132</xdr:row>
                <xdr:rowOff>219075</xdr:rowOff>
              </to>
            </anchor>
          </controlPr>
        </control>
      </mc:Choice>
    </mc:AlternateContent>
    <mc:AlternateContent xmlns:mc="http://schemas.openxmlformats.org/markup-compatibility/2006">
      <mc:Choice Requires="x14">
        <control shapeId="6200" r:id="rId63" name="Check Box 97">
          <controlPr defaultSize="0" autoFill="0" autoLine="0" autoPict="0">
            <anchor moveWithCells="1" sizeWithCells="1">
              <from>
                <xdr:col>10</xdr:col>
                <xdr:colOff>133350</xdr:colOff>
                <xdr:row>133</xdr:row>
                <xdr:rowOff>19050</xdr:rowOff>
              </from>
              <to>
                <xdr:col>10</xdr:col>
                <xdr:colOff>419100</xdr:colOff>
                <xdr:row>133</xdr:row>
                <xdr:rowOff>219075</xdr:rowOff>
              </to>
            </anchor>
          </controlPr>
        </control>
      </mc:Choice>
    </mc:AlternateContent>
    <mc:AlternateContent xmlns:mc="http://schemas.openxmlformats.org/markup-compatibility/2006">
      <mc:Choice Requires="x14">
        <control shapeId="6201" r:id="rId64" name="Check Box 98">
          <controlPr defaultSize="0" autoFill="0" autoLine="0" autoPict="0">
            <anchor moveWithCells="1" sizeWithCells="1">
              <from>
                <xdr:col>10</xdr:col>
                <xdr:colOff>133350</xdr:colOff>
                <xdr:row>134</xdr:row>
                <xdr:rowOff>19050</xdr:rowOff>
              </from>
              <to>
                <xdr:col>10</xdr:col>
                <xdr:colOff>419100</xdr:colOff>
                <xdr:row>134</xdr:row>
                <xdr:rowOff>219075</xdr:rowOff>
              </to>
            </anchor>
          </controlPr>
        </control>
      </mc:Choice>
    </mc:AlternateContent>
    <mc:AlternateContent xmlns:mc="http://schemas.openxmlformats.org/markup-compatibility/2006">
      <mc:Choice Requires="x14">
        <control shapeId="6202" r:id="rId65" name="Check Box 99">
          <controlPr defaultSize="0" autoFill="0" autoLine="0" autoPict="0">
            <anchor moveWithCells="1" sizeWithCells="1">
              <from>
                <xdr:col>10</xdr:col>
                <xdr:colOff>133350</xdr:colOff>
                <xdr:row>145</xdr:row>
                <xdr:rowOff>19050</xdr:rowOff>
              </from>
              <to>
                <xdr:col>10</xdr:col>
                <xdr:colOff>438150</xdr:colOff>
                <xdr:row>145</xdr:row>
                <xdr:rowOff>228600</xdr:rowOff>
              </to>
            </anchor>
          </controlPr>
        </control>
      </mc:Choice>
    </mc:AlternateContent>
    <mc:AlternateContent xmlns:mc="http://schemas.openxmlformats.org/markup-compatibility/2006">
      <mc:Choice Requires="x14">
        <control shapeId="6203" r:id="rId66" name="Check Box 100">
          <controlPr defaultSize="0" autoFill="0" autoLine="0" autoPict="0">
            <anchor moveWithCells="1" sizeWithCells="1">
              <from>
                <xdr:col>14</xdr:col>
                <xdr:colOff>285750</xdr:colOff>
                <xdr:row>135</xdr:row>
                <xdr:rowOff>19050</xdr:rowOff>
              </from>
              <to>
                <xdr:col>14</xdr:col>
                <xdr:colOff>561975</xdr:colOff>
                <xdr:row>135</xdr:row>
                <xdr:rowOff>219075</xdr:rowOff>
              </to>
            </anchor>
          </controlPr>
        </control>
      </mc:Choice>
    </mc:AlternateContent>
    <mc:AlternateContent xmlns:mc="http://schemas.openxmlformats.org/markup-compatibility/2006">
      <mc:Choice Requires="x14">
        <control shapeId="6204" r:id="rId67" name="Check Box 102">
          <controlPr defaultSize="0" autoFill="0" autoLine="0" autoPict="0">
            <anchor moveWithCells="1" sizeWithCells="1">
              <from>
                <xdr:col>10</xdr:col>
                <xdr:colOff>133350</xdr:colOff>
                <xdr:row>135</xdr:row>
                <xdr:rowOff>19050</xdr:rowOff>
              </from>
              <to>
                <xdr:col>10</xdr:col>
                <xdr:colOff>419100</xdr:colOff>
                <xdr:row>135</xdr:row>
                <xdr:rowOff>219075</xdr:rowOff>
              </to>
            </anchor>
          </controlPr>
        </control>
      </mc:Choice>
    </mc:AlternateContent>
    <mc:AlternateContent xmlns:mc="http://schemas.openxmlformats.org/markup-compatibility/2006">
      <mc:Choice Requires="x14">
        <control shapeId="6205" r:id="rId68" name="Check Box 103">
          <controlPr defaultSize="0" autoFill="0" autoLine="0" autoPict="0">
            <anchor moveWithCells="1" sizeWithCells="1">
              <from>
                <xdr:col>14</xdr:col>
                <xdr:colOff>285750</xdr:colOff>
                <xdr:row>136</xdr:row>
                <xdr:rowOff>19050</xdr:rowOff>
              </from>
              <to>
                <xdr:col>14</xdr:col>
                <xdr:colOff>561975</xdr:colOff>
                <xdr:row>136</xdr:row>
                <xdr:rowOff>219075</xdr:rowOff>
              </to>
            </anchor>
          </controlPr>
        </control>
      </mc:Choice>
    </mc:AlternateContent>
    <mc:AlternateContent xmlns:mc="http://schemas.openxmlformats.org/markup-compatibility/2006">
      <mc:Choice Requires="x14">
        <control shapeId="6206" r:id="rId69" name="Check Box 105">
          <controlPr defaultSize="0" autoFill="0" autoLine="0" autoPict="0">
            <anchor moveWithCells="1" sizeWithCells="1">
              <from>
                <xdr:col>10</xdr:col>
                <xdr:colOff>133350</xdr:colOff>
                <xdr:row>136</xdr:row>
                <xdr:rowOff>19050</xdr:rowOff>
              </from>
              <to>
                <xdr:col>10</xdr:col>
                <xdr:colOff>419100</xdr:colOff>
                <xdr:row>136</xdr:row>
                <xdr:rowOff>219075</xdr:rowOff>
              </to>
            </anchor>
          </controlPr>
        </control>
      </mc:Choice>
    </mc:AlternateContent>
    <mc:AlternateContent xmlns:mc="http://schemas.openxmlformats.org/markup-compatibility/2006">
      <mc:Choice Requires="x14">
        <control shapeId="6207" r:id="rId70" name="Check Box 106">
          <controlPr defaultSize="0" autoFill="0" autoLine="0" autoPict="0">
            <anchor moveWithCells="1" sizeWithCells="1">
              <from>
                <xdr:col>14</xdr:col>
                <xdr:colOff>285750</xdr:colOff>
                <xdr:row>137</xdr:row>
                <xdr:rowOff>19050</xdr:rowOff>
              </from>
              <to>
                <xdr:col>14</xdr:col>
                <xdr:colOff>561975</xdr:colOff>
                <xdr:row>137</xdr:row>
                <xdr:rowOff>219075</xdr:rowOff>
              </to>
            </anchor>
          </controlPr>
        </control>
      </mc:Choice>
    </mc:AlternateContent>
    <mc:AlternateContent xmlns:mc="http://schemas.openxmlformats.org/markup-compatibility/2006">
      <mc:Choice Requires="x14">
        <control shapeId="6208" r:id="rId71" name="Check Box 108">
          <controlPr defaultSize="0" autoFill="0" autoLine="0" autoPict="0">
            <anchor moveWithCells="1" sizeWithCells="1">
              <from>
                <xdr:col>10</xdr:col>
                <xdr:colOff>133350</xdr:colOff>
                <xdr:row>137</xdr:row>
                <xdr:rowOff>19050</xdr:rowOff>
              </from>
              <to>
                <xdr:col>10</xdr:col>
                <xdr:colOff>419100</xdr:colOff>
                <xdr:row>137</xdr:row>
                <xdr:rowOff>219075</xdr:rowOff>
              </to>
            </anchor>
          </controlPr>
        </control>
      </mc:Choice>
    </mc:AlternateContent>
    <mc:AlternateContent xmlns:mc="http://schemas.openxmlformats.org/markup-compatibility/2006">
      <mc:Choice Requires="x14">
        <control shapeId="6209" r:id="rId72" name="Check Box 109">
          <controlPr defaultSize="0" autoFill="0" autoLine="0" autoPict="0">
            <anchor moveWithCells="1" sizeWithCells="1">
              <from>
                <xdr:col>14</xdr:col>
                <xdr:colOff>285750</xdr:colOff>
                <xdr:row>138</xdr:row>
                <xdr:rowOff>19050</xdr:rowOff>
              </from>
              <to>
                <xdr:col>14</xdr:col>
                <xdr:colOff>561975</xdr:colOff>
                <xdr:row>138</xdr:row>
                <xdr:rowOff>219075</xdr:rowOff>
              </to>
            </anchor>
          </controlPr>
        </control>
      </mc:Choice>
    </mc:AlternateContent>
    <mc:AlternateContent xmlns:mc="http://schemas.openxmlformats.org/markup-compatibility/2006">
      <mc:Choice Requires="x14">
        <control shapeId="6210" r:id="rId73" name="Check Box 111">
          <controlPr defaultSize="0" autoFill="0" autoLine="0" autoPict="0">
            <anchor moveWithCells="1" sizeWithCells="1">
              <from>
                <xdr:col>10</xdr:col>
                <xdr:colOff>133350</xdr:colOff>
                <xdr:row>138</xdr:row>
                <xdr:rowOff>19050</xdr:rowOff>
              </from>
              <to>
                <xdr:col>10</xdr:col>
                <xdr:colOff>419100</xdr:colOff>
                <xdr:row>138</xdr:row>
                <xdr:rowOff>219075</xdr:rowOff>
              </to>
            </anchor>
          </controlPr>
        </control>
      </mc:Choice>
    </mc:AlternateContent>
    <mc:AlternateContent xmlns:mc="http://schemas.openxmlformats.org/markup-compatibility/2006">
      <mc:Choice Requires="x14">
        <control shapeId="6211" r:id="rId74" name="Check Box 112">
          <controlPr defaultSize="0" autoFill="0" autoLine="0" autoPict="0">
            <anchor moveWithCells="1" sizeWithCells="1">
              <from>
                <xdr:col>14</xdr:col>
                <xdr:colOff>285750</xdr:colOff>
                <xdr:row>139</xdr:row>
                <xdr:rowOff>19050</xdr:rowOff>
              </from>
              <to>
                <xdr:col>14</xdr:col>
                <xdr:colOff>561975</xdr:colOff>
                <xdr:row>139</xdr:row>
                <xdr:rowOff>219075</xdr:rowOff>
              </to>
            </anchor>
          </controlPr>
        </control>
      </mc:Choice>
    </mc:AlternateContent>
    <mc:AlternateContent xmlns:mc="http://schemas.openxmlformats.org/markup-compatibility/2006">
      <mc:Choice Requires="x14">
        <control shapeId="6212" r:id="rId75" name="Check Box 114">
          <controlPr defaultSize="0" autoFill="0" autoLine="0" autoPict="0">
            <anchor moveWithCells="1" sizeWithCells="1">
              <from>
                <xdr:col>10</xdr:col>
                <xdr:colOff>133350</xdr:colOff>
                <xdr:row>139</xdr:row>
                <xdr:rowOff>19050</xdr:rowOff>
              </from>
              <to>
                <xdr:col>10</xdr:col>
                <xdr:colOff>419100</xdr:colOff>
                <xdr:row>139</xdr:row>
                <xdr:rowOff>219075</xdr:rowOff>
              </to>
            </anchor>
          </controlPr>
        </control>
      </mc:Choice>
    </mc:AlternateContent>
    <mc:AlternateContent xmlns:mc="http://schemas.openxmlformats.org/markup-compatibility/2006">
      <mc:Choice Requires="x14">
        <control shapeId="6213" r:id="rId76" name="Check Box 115">
          <controlPr defaultSize="0" autoFill="0" autoLine="0" autoPict="0">
            <anchor moveWithCells="1" sizeWithCells="1">
              <from>
                <xdr:col>14</xdr:col>
                <xdr:colOff>285750</xdr:colOff>
                <xdr:row>140</xdr:row>
                <xdr:rowOff>19050</xdr:rowOff>
              </from>
              <to>
                <xdr:col>14</xdr:col>
                <xdr:colOff>561975</xdr:colOff>
                <xdr:row>140</xdr:row>
                <xdr:rowOff>219075</xdr:rowOff>
              </to>
            </anchor>
          </controlPr>
        </control>
      </mc:Choice>
    </mc:AlternateContent>
    <mc:AlternateContent xmlns:mc="http://schemas.openxmlformats.org/markup-compatibility/2006">
      <mc:Choice Requires="x14">
        <control shapeId="6214" r:id="rId77" name="Check Box 117">
          <controlPr defaultSize="0" autoFill="0" autoLine="0" autoPict="0">
            <anchor moveWithCells="1" sizeWithCells="1">
              <from>
                <xdr:col>10</xdr:col>
                <xdr:colOff>133350</xdr:colOff>
                <xdr:row>140</xdr:row>
                <xdr:rowOff>19050</xdr:rowOff>
              </from>
              <to>
                <xdr:col>10</xdr:col>
                <xdr:colOff>419100</xdr:colOff>
                <xdr:row>140</xdr:row>
                <xdr:rowOff>219075</xdr:rowOff>
              </to>
            </anchor>
          </controlPr>
        </control>
      </mc:Choice>
    </mc:AlternateContent>
    <mc:AlternateContent xmlns:mc="http://schemas.openxmlformats.org/markup-compatibility/2006">
      <mc:Choice Requires="x14">
        <control shapeId="6215" r:id="rId78" name="Check Box 118">
          <controlPr defaultSize="0" autoFill="0" autoLine="0" autoPict="0">
            <anchor moveWithCells="1" sizeWithCells="1">
              <from>
                <xdr:col>14</xdr:col>
                <xdr:colOff>285750</xdr:colOff>
                <xdr:row>141</xdr:row>
                <xdr:rowOff>19050</xdr:rowOff>
              </from>
              <to>
                <xdr:col>14</xdr:col>
                <xdr:colOff>561975</xdr:colOff>
                <xdr:row>141</xdr:row>
                <xdr:rowOff>219075</xdr:rowOff>
              </to>
            </anchor>
          </controlPr>
        </control>
      </mc:Choice>
    </mc:AlternateContent>
    <mc:AlternateContent xmlns:mc="http://schemas.openxmlformats.org/markup-compatibility/2006">
      <mc:Choice Requires="x14">
        <control shapeId="6216" r:id="rId79" name="Check Box 120">
          <controlPr defaultSize="0" autoFill="0" autoLine="0" autoPict="0">
            <anchor moveWithCells="1" sizeWithCells="1">
              <from>
                <xdr:col>10</xdr:col>
                <xdr:colOff>133350</xdr:colOff>
                <xdr:row>141</xdr:row>
                <xdr:rowOff>19050</xdr:rowOff>
              </from>
              <to>
                <xdr:col>10</xdr:col>
                <xdr:colOff>419100</xdr:colOff>
                <xdr:row>141</xdr:row>
                <xdr:rowOff>219075</xdr:rowOff>
              </to>
            </anchor>
          </controlPr>
        </control>
      </mc:Choice>
    </mc:AlternateContent>
    <mc:AlternateContent xmlns:mc="http://schemas.openxmlformats.org/markup-compatibility/2006">
      <mc:Choice Requires="x14">
        <control shapeId="6217" r:id="rId80" name="Check Box 121">
          <controlPr defaultSize="0" autoFill="0" autoLine="0" autoPict="0">
            <anchor moveWithCells="1" sizeWithCells="1">
              <from>
                <xdr:col>14</xdr:col>
                <xdr:colOff>285750</xdr:colOff>
                <xdr:row>142</xdr:row>
                <xdr:rowOff>19050</xdr:rowOff>
              </from>
              <to>
                <xdr:col>14</xdr:col>
                <xdr:colOff>561975</xdr:colOff>
                <xdr:row>142</xdr:row>
                <xdr:rowOff>219075</xdr:rowOff>
              </to>
            </anchor>
          </controlPr>
        </control>
      </mc:Choice>
    </mc:AlternateContent>
    <mc:AlternateContent xmlns:mc="http://schemas.openxmlformats.org/markup-compatibility/2006">
      <mc:Choice Requires="x14">
        <control shapeId="6218" r:id="rId81" name="Check Box 123">
          <controlPr defaultSize="0" autoFill="0" autoLine="0" autoPict="0">
            <anchor moveWithCells="1" sizeWithCells="1">
              <from>
                <xdr:col>10</xdr:col>
                <xdr:colOff>133350</xdr:colOff>
                <xdr:row>142</xdr:row>
                <xdr:rowOff>19050</xdr:rowOff>
              </from>
              <to>
                <xdr:col>10</xdr:col>
                <xdr:colOff>419100</xdr:colOff>
                <xdr:row>142</xdr:row>
                <xdr:rowOff>219075</xdr:rowOff>
              </to>
            </anchor>
          </controlPr>
        </control>
      </mc:Choice>
    </mc:AlternateContent>
    <mc:AlternateContent xmlns:mc="http://schemas.openxmlformats.org/markup-compatibility/2006">
      <mc:Choice Requires="x14">
        <control shapeId="6219" r:id="rId82" name="Check Box 124">
          <controlPr defaultSize="0" autoFill="0" autoLine="0" autoPict="0">
            <anchor moveWithCells="1" sizeWithCells="1">
              <from>
                <xdr:col>14</xdr:col>
                <xdr:colOff>285750</xdr:colOff>
                <xdr:row>143</xdr:row>
                <xdr:rowOff>19050</xdr:rowOff>
              </from>
              <to>
                <xdr:col>14</xdr:col>
                <xdr:colOff>561975</xdr:colOff>
                <xdr:row>143</xdr:row>
                <xdr:rowOff>219075</xdr:rowOff>
              </to>
            </anchor>
          </controlPr>
        </control>
      </mc:Choice>
    </mc:AlternateContent>
    <mc:AlternateContent xmlns:mc="http://schemas.openxmlformats.org/markup-compatibility/2006">
      <mc:Choice Requires="x14">
        <control shapeId="6220" r:id="rId83" name="Check Box 126">
          <controlPr defaultSize="0" autoFill="0" autoLine="0" autoPict="0">
            <anchor moveWithCells="1" sizeWithCells="1">
              <from>
                <xdr:col>10</xdr:col>
                <xdr:colOff>133350</xdr:colOff>
                <xdr:row>143</xdr:row>
                <xdr:rowOff>19050</xdr:rowOff>
              </from>
              <to>
                <xdr:col>10</xdr:col>
                <xdr:colOff>419100</xdr:colOff>
                <xdr:row>143</xdr:row>
                <xdr:rowOff>219075</xdr:rowOff>
              </to>
            </anchor>
          </controlPr>
        </control>
      </mc:Choice>
    </mc:AlternateContent>
    <mc:AlternateContent xmlns:mc="http://schemas.openxmlformats.org/markup-compatibility/2006">
      <mc:Choice Requires="x14">
        <control shapeId="6221" r:id="rId84" name="Check Box 127">
          <controlPr defaultSize="0" autoFill="0" autoLine="0" autoPict="0">
            <anchor moveWithCells="1" sizeWithCells="1">
              <from>
                <xdr:col>14</xdr:col>
                <xdr:colOff>285750</xdr:colOff>
                <xdr:row>144</xdr:row>
                <xdr:rowOff>19050</xdr:rowOff>
              </from>
              <to>
                <xdr:col>14</xdr:col>
                <xdr:colOff>561975</xdr:colOff>
                <xdr:row>144</xdr:row>
                <xdr:rowOff>219075</xdr:rowOff>
              </to>
            </anchor>
          </controlPr>
        </control>
      </mc:Choice>
    </mc:AlternateContent>
    <mc:AlternateContent xmlns:mc="http://schemas.openxmlformats.org/markup-compatibility/2006">
      <mc:Choice Requires="x14">
        <control shapeId="6222" r:id="rId85" name="Check Box 129">
          <controlPr defaultSize="0" autoFill="0" autoLine="0" autoPict="0">
            <anchor moveWithCells="1" sizeWithCells="1">
              <from>
                <xdr:col>10</xdr:col>
                <xdr:colOff>133350</xdr:colOff>
                <xdr:row>144</xdr:row>
                <xdr:rowOff>19050</xdr:rowOff>
              </from>
              <to>
                <xdr:col>10</xdr:col>
                <xdr:colOff>419100</xdr:colOff>
                <xdr:row>144</xdr:row>
                <xdr:rowOff>219075</xdr:rowOff>
              </to>
            </anchor>
          </controlPr>
        </control>
      </mc:Choice>
    </mc:AlternateContent>
    <mc:AlternateContent xmlns:mc="http://schemas.openxmlformats.org/markup-compatibility/2006">
      <mc:Choice Requires="x14">
        <control shapeId="6225" r:id="rId86" name="Check Box 751">
          <controlPr defaultSize="0" autoFill="0" autoLine="0" autoPict="0">
            <anchor moveWithCells="1" sizeWithCells="1">
              <from>
                <xdr:col>11</xdr:col>
                <xdr:colOff>133350</xdr:colOff>
                <xdr:row>9</xdr:row>
                <xdr:rowOff>19050</xdr:rowOff>
              </from>
              <to>
                <xdr:col>11</xdr:col>
                <xdr:colOff>438150</xdr:colOff>
                <xdr:row>10</xdr:row>
                <xdr:rowOff>0</xdr:rowOff>
              </to>
            </anchor>
          </controlPr>
        </control>
      </mc:Choice>
    </mc:AlternateContent>
    <mc:AlternateContent xmlns:mc="http://schemas.openxmlformats.org/markup-compatibility/2006">
      <mc:Choice Requires="x14">
        <control shapeId="6226" r:id="rId87" name="Check Box 752">
          <controlPr defaultSize="0" autoFill="0" autoLine="0" autoPict="0">
            <anchor moveWithCells="1" sizeWithCells="1">
              <from>
                <xdr:col>11</xdr:col>
                <xdr:colOff>133350</xdr:colOff>
                <xdr:row>10</xdr:row>
                <xdr:rowOff>19050</xdr:rowOff>
              </from>
              <to>
                <xdr:col>11</xdr:col>
                <xdr:colOff>438150</xdr:colOff>
                <xdr:row>11</xdr:row>
                <xdr:rowOff>0</xdr:rowOff>
              </to>
            </anchor>
          </controlPr>
        </control>
      </mc:Choice>
    </mc:AlternateContent>
    <mc:AlternateContent xmlns:mc="http://schemas.openxmlformats.org/markup-compatibility/2006">
      <mc:Choice Requires="x14">
        <control shapeId="6227" r:id="rId88" name="Check Box 753">
          <controlPr defaultSize="0" autoFill="0" autoLine="0" autoPict="0">
            <anchor moveWithCells="1" sizeWithCells="1">
              <from>
                <xdr:col>11</xdr:col>
                <xdr:colOff>133350</xdr:colOff>
                <xdr:row>11</xdr:row>
                <xdr:rowOff>19050</xdr:rowOff>
              </from>
              <to>
                <xdr:col>11</xdr:col>
                <xdr:colOff>438150</xdr:colOff>
                <xdr:row>12</xdr:row>
                <xdr:rowOff>0</xdr:rowOff>
              </to>
            </anchor>
          </controlPr>
        </control>
      </mc:Choice>
    </mc:AlternateContent>
    <mc:AlternateContent xmlns:mc="http://schemas.openxmlformats.org/markup-compatibility/2006">
      <mc:Choice Requires="x14">
        <control shapeId="6228" r:id="rId89" name="Check Box 754">
          <controlPr defaultSize="0" autoFill="0" autoLine="0" autoPict="0">
            <anchor moveWithCells="1" sizeWithCells="1">
              <from>
                <xdr:col>11</xdr:col>
                <xdr:colOff>133350</xdr:colOff>
                <xdr:row>12</xdr:row>
                <xdr:rowOff>19050</xdr:rowOff>
              </from>
              <to>
                <xdr:col>11</xdr:col>
                <xdr:colOff>438150</xdr:colOff>
                <xdr:row>13</xdr:row>
                <xdr:rowOff>0</xdr:rowOff>
              </to>
            </anchor>
          </controlPr>
        </control>
      </mc:Choice>
    </mc:AlternateContent>
    <mc:AlternateContent xmlns:mc="http://schemas.openxmlformats.org/markup-compatibility/2006">
      <mc:Choice Requires="x14">
        <control shapeId="6229" r:id="rId90" name="Check Box 755">
          <controlPr defaultSize="0" autoFill="0" autoLine="0" autoPict="0">
            <anchor moveWithCells="1" sizeWithCells="1">
              <from>
                <xdr:col>11</xdr:col>
                <xdr:colOff>133350</xdr:colOff>
                <xdr:row>13</xdr:row>
                <xdr:rowOff>19050</xdr:rowOff>
              </from>
              <to>
                <xdr:col>11</xdr:col>
                <xdr:colOff>438150</xdr:colOff>
                <xdr:row>14</xdr:row>
                <xdr:rowOff>0</xdr:rowOff>
              </to>
            </anchor>
          </controlPr>
        </control>
      </mc:Choice>
    </mc:AlternateContent>
    <mc:AlternateContent xmlns:mc="http://schemas.openxmlformats.org/markup-compatibility/2006">
      <mc:Choice Requires="x14">
        <control shapeId="6230" r:id="rId91" name="Check Box 756">
          <controlPr defaultSize="0" autoFill="0" autoLine="0" autoPict="0">
            <anchor moveWithCells="1" sizeWithCells="1">
              <from>
                <xdr:col>11</xdr:col>
                <xdr:colOff>133350</xdr:colOff>
                <xdr:row>14</xdr:row>
                <xdr:rowOff>19050</xdr:rowOff>
              </from>
              <to>
                <xdr:col>11</xdr:col>
                <xdr:colOff>438150</xdr:colOff>
                <xdr:row>15</xdr:row>
                <xdr:rowOff>0</xdr:rowOff>
              </to>
            </anchor>
          </controlPr>
        </control>
      </mc:Choice>
    </mc:AlternateContent>
    <mc:AlternateContent xmlns:mc="http://schemas.openxmlformats.org/markup-compatibility/2006">
      <mc:Choice Requires="x14">
        <control shapeId="6231" r:id="rId92" name="Check Box 757">
          <controlPr defaultSize="0" autoFill="0" autoLine="0" autoPict="0">
            <anchor moveWithCells="1" sizeWithCells="1">
              <from>
                <xdr:col>11</xdr:col>
                <xdr:colOff>133350</xdr:colOff>
                <xdr:row>15</xdr:row>
                <xdr:rowOff>19050</xdr:rowOff>
              </from>
              <to>
                <xdr:col>11</xdr:col>
                <xdr:colOff>438150</xdr:colOff>
                <xdr:row>16</xdr:row>
                <xdr:rowOff>0</xdr:rowOff>
              </to>
            </anchor>
          </controlPr>
        </control>
      </mc:Choice>
    </mc:AlternateContent>
    <mc:AlternateContent xmlns:mc="http://schemas.openxmlformats.org/markup-compatibility/2006">
      <mc:Choice Requires="x14">
        <control shapeId="6232" r:id="rId93" name="Check Box 758">
          <controlPr defaultSize="0" autoFill="0" autoLine="0" autoPict="0">
            <anchor moveWithCells="1" sizeWithCells="1">
              <from>
                <xdr:col>11</xdr:col>
                <xdr:colOff>133350</xdr:colOff>
                <xdr:row>16</xdr:row>
                <xdr:rowOff>19050</xdr:rowOff>
              </from>
              <to>
                <xdr:col>11</xdr:col>
                <xdr:colOff>438150</xdr:colOff>
                <xdr:row>17</xdr:row>
                <xdr:rowOff>0</xdr:rowOff>
              </to>
            </anchor>
          </controlPr>
        </control>
      </mc:Choice>
    </mc:AlternateContent>
    <mc:AlternateContent xmlns:mc="http://schemas.openxmlformats.org/markup-compatibility/2006">
      <mc:Choice Requires="x14">
        <control shapeId="6233" r:id="rId94" name="Check Box 759">
          <controlPr defaultSize="0" autoFill="0" autoLine="0" autoPict="0">
            <anchor moveWithCells="1" sizeWithCells="1">
              <from>
                <xdr:col>11</xdr:col>
                <xdr:colOff>133350</xdr:colOff>
                <xdr:row>17</xdr:row>
                <xdr:rowOff>19050</xdr:rowOff>
              </from>
              <to>
                <xdr:col>11</xdr:col>
                <xdr:colOff>438150</xdr:colOff>
                <xdr:row>18</xdr:row>
                <xdr:rowOff>0</xdr:rowOff>
              </to>
            </anchor>
          </controlPr>
        </control>
      </mc:Choice>
    </mc:AlternateContent>
    <mc:AlternateContent xmlns:mc="http://schemas.openxmlformats.org/markup-compatibility/2006">
      <mc:Choice Requires="x14">
        <control shapeId="6234" r:id="rId95" name="Check Box 760">
          <controlPr defaultSize="0" autoFill="0" autoLine="0" autoPict="0">
            <anchor moveWithCells="1" sizeWithCells="1">
              <from>
                <xdr:col>11</xdr:col>
                <xdr:colOff>133350</xdr:colOff>
                <xdr:row>18</xdr:row>
                <xdr:rowOff>19050</xdr:rowOff>
              </from>
              <to>
                <xdr:col>11</xdr:col>
                <xdr:colOff>438150</xdr:colOff>
                <xdr:row>19</xdr:row>
                <xdr:rowOff>0</xdr:rowOff>
              </to>
            </anchor>
          </controlPr>
        </control>
      </mc:Choice>
    </mc:AlternateContent>
    <mc:AlternateContent xmlns:mc="http://schemas.openxmlformats.org/markup-compatibility/2006">
      <mc:Choice Requires="x14">
        <control shapeId="6235" r:id="rId96" name="Check Box 761">
          <controlPr defaultSize="0" autoFill="0" autoLine="0" autoPict="0">
            <anchor moveWithCells="1" sizeWithCells="1">
              <from>
                <xdr:col>11</xdr:col>
                <xdr:colOff>133350</xdr:colOff>
                <xdr:row>19</xdr:row>
                <xdr:rowOff>19050</xdr:rowOff>
              </from>
              <to>
                <xdr:col>11</xdr:col>
                <xdr:colOff>438150</xdr:colOff>
                <xdr:row>20</xdr:row>
                <xdr:rowOff>0</xdr:rowOff>
              </to>
            </anchor>
          </controlPr>
        </control>
      </mc:Choice>
    </mc:AlternateContent>
    <mc:AlternateContent xmlns:mc="http://schemas.openxmlformats.org/markup-compatibility/2006">
      <mc:Choice Requires="x14">
        <control shapeId="6236" r:id="rId97" name="Check Box 762">
          <controlPr defaultSize="0" autoFill="0" autoLine="0" autoPict="0">
            <anchor moveWithCells="1" sizeWithCells="1">
              <from>
                <xdr:col>11</xdr:col>
                <xdr:colOff>133350</xdr:colOff>
                <xdr:row>20</xdr:row>
                <xdr:rowOff>19050</xdr:rowOff>
              </from>
              <to>
                <xdr:col>11</xdr:col>
                <xdr:colOff>438150</xdr:colOff>
                <xdr:row>21</xdr:row>
                <xdr:rowOff>0</xdr:rowOff>
              </to>
            </anchor>
          </controlPr>
        </control>
      </mc:Choice>
    </mc:AlternateContent>
    <mc:AlternateContent xmlns:mc="http://schemas.openxmlformats.org/markup-compatibility/2006">
      <mc:Choice Requires="x14">
        <control shapeId="6237" r:id="rId98" name="Check Box 763">
          <controlPr defaultSize="0" autoFill="0" autoLine="0" autoPict="0">
            <anchor moveWithCells="1" sizeWithCells="1">
              <from>
                <xdr:col>11</xdr:col>
                <xdr:colOff>133350</xdr:colOff>
                <xdr:row>21</xdr:row>
                <xdr:rowOff>19050</xdr:rowOff>
              </from>
              <to>
                <xdr:col>11</xdr:col>
                <xdr:colOff>438150</xdr:colOff>
                <xdr:row>22</xdr:row>
                <xdr:rowOff>0</xdr:rowOff>
              </to>
            </anchor>
          </controlPr>
        </control>
      </mc:Choice>
    </mc:AlternateContent>
    <mc:AlternateContent xmlns:mc="http://schemas.openxmlformats.org/markup-compatibility/2006">
      <mc:Choice Requires="x14">
        <control shapeId="6238" r:id="rId99" name="Check Box 764">
          <controlPr defaultSize="0" autoFill="0" autoLine="0" autoPict="0">
            <anchor moveWithCells="1" sizeWithCells="1">
              <from>
                <xdr:col>11</xdr:col>
                <xdr:colOff>133350</xdr:colOff>
                <xdr:row>22</xdr:row>
                <xdr:rowOff>19050</xdr:rowOff>
              </from>
              <to>
                <xdr:col>11</xdr:col>
                <xdr:colOff>438150</xdr:colOff>
                <xdr:row>23</xdr:row>
                <xdr:rowOff>0</xdr:rowOff>
              </to>
            </anchor>
          </controlPr>
        </control>
      </mc:Choice>
    </mc:AlternateContent>
    <mc:AlternateContent xmlns:mc="http://schemas.openxmlformats.org/markup-compatibility/2006">
      <mc:Choice Requires="x14">
        <control shapeId="6239" r:id="rId100" name="Check Box 765">
          <controlPr defaultSize="0" autoFill="0" autoLine="0" autoPict="0">
            <anchor moveWithCells="1" sizeWithCells="1">
              <from>
                <xdr:col>11</xdr:col>
                <xdr:colOff>133350</xdr:colOff>
                <xdr:row>23</xdr:row>
                <xdr:rowOff>19050</xdr:rowOff>
              </from>
              <to>
                <xdr:col>11</xdr:col>
                <xdr:colOff>438150</xdr:colOff>
                <xdr:row>24</xdr:row>
                <xdr:rowOff>0</xdr:rowOff>
              </to>
            </anchor>
          </controlPr>
        </control>
      </mc:Choice>
    </mc:AlternateContent>
    <mc:AlternateContent xmlns:mc="http://schemas.openxmlformats.org/markup-compatibility/2006">
      <mc:Choice Requires="x14">
        <control shapeId="6240" r:id="rId101" name="Check Box 766">
          <controlPr defaultSize="0" autoFill="0" autoLine="0" autoPict="0">
            <anchor moveWithCells="1" sizeWithCells="1">
              <from>
                <xdr:col>11</xdr:col>
                <xdr:colOff>133350</xdr:colOff>
                <xdr:row>24</xdr:row>
                <xdr:rowOff>19050</xdr:rowOff>
              </from>
              <to>
                <xdr:col>11</xdr:col>
                <xdr:colOff>438150</xdr:colOff>
                <xdr:row>25</xdr:row>
                <xdr:rowOff>0</xdr:rowOff>
              </to>
            </anchor>
          </controlPr>
        </control>
      </mc:Choice>
    </mc:AlternateContent>
    <mc:AlternateContent xmlns:mc="http://schemas.openxmlformats.org/markup-compatibility/2006">
      <mc:Choice Requires="x14">
        <control shapeId="6241" r:id="rId102" name="Check Box 767">
          <controlPr defaultSize="0" autoFill="0" autoLine="0" autoPict="0">
            <anchor moveWithCells="1" sizeWithCells="1">
              <from>
                <xdr:col>11</xdr:col>
                <xdr:colOff>133350</xdr:colOff>
                <xdr:row>25</xdr:row>
                <xdr:rowOff>19050</xdr:rowOff>
              </from>
              <to>
                <xdr:col>11</xdr:col>
                <xdr:colOff>438150</xdr:colOff>
                <xdr:row>26</xdr:row>
                <xdr:rowOff>0</xdr:rowOff>
              </to>
            </anchor>
          </controlPr>
        </control>
      </mc:Choice>
    </mc:AlternateContent>
    <mc:AlternateContent xmlns:mc="http://schemas.openxmlformats.org/markup-compatibility/2006">
      <mc:Choice Requires="x14">
        <control shapeId="6242" r:id="rId103" name="Check Box 768">
          <controlPr defaultSize="0" autoFill="0" autoLine="0" autoPict="0">
            <anchor moveWithCells="1" sizeWithCells="1">
              <from>
                <xdr:col>11</xdr:col>
                <xdr:colOff>133350</xdr:colOff>
                <xdr:row>26</xdr:row>
                <xdr:rowOff>19050</xdr:rowOff>
              </from>
              <to>
                <xdr:col>11</xdr:col>
                <xdr:colOff>438150</xdr:colOff>
                <xdr:row>27</xdr:row>
                <xdr:rowOff>0</xdr:rowOff>
              </to>
            </anchor>
          </controlPr>
        </control>
      </mc:Choice>
    </mc:AlternateContent>
    <mc:AlternateContent xmlns:mc="http://schemas.openxmlformats.org/markup-compatibility/2006">
      <mc:Choice Requires="x14">
        <control shapeId="6243" r:id="rId104" name="Check Box 769">
          <controlPr defaultSize="0" autoFill="0" autoLine="0" autoPict="0">
            <anchor moveWithCells="1" sizeWithCells="1">
              <from>
                <xdr:col>11</xdr:col>
                <xdr:colOff>133350</xdr:colOff>
                <xdr:row>27</xdr:row>
                <xdr:rowOff>19050</xdr:rowOff>
              </from>
              <to>
                <xdr:col>11</xdr:col>
                <xdr:colOff>438150</xdr:colOff>
                <xdr:row>28</xdr:row>
                <xdr:rowOff>0</xdr:rowOff>
              </to>
            </anchor>
          </controlPr>
        </control>
      </mc:Choice>
    </mc:AlternateContent>
    <mc:AlternateContent xmlns:mc="http://schemas.openxmlformats.org/markup-compatibility/2006">
      <mc:Choice Requires="x14">
        <control shapeId="6244" r:id="rId105" name="Check Box 770">
          <controlPr defaultSize="0" autoFill="0" autoLine="0" autoPict="0">
            <anchor moveWithCells="1" sizeWithCells="1">
              <from>
                <xdr:col>11</xdr:col>
                <xdr:colOff>133350</xdr:colOff>
                <xdr:row>28</xdr:row>
                <xdr:rowOff>0</xdr:rowOff>
              </from>
              <to>
                <xdr:col>11</xdr:col>
                <xdr:colOff>438150</xdr:colOff>
                <xdr:row>28</xdr:row>
                <xdr:rowOff>219075</xdr:rowOff>
              </to>
            </anchor>
          </controlPr>
        </control>
      </mc:Choice>
    </mc:AlternateContent>
    <mc:AlternateContent xmlns:mc="http://schemas.openxmlformats.org/markup-compatibility/2006">
      <mc:Choice Requires="x14">
        <control shapeId="6245" r:id="rId106" name="Check Box 771">
          <controlPr defaultSize="0" autoFill="0" autoLine="0" autoPict="0">
            <anchor moveWithCells="1" sizeWithCells="1">
              <from>
                <xdr:col>11</xdr:col>
                <xdr:colOff>133350</xdr:colOff>
                <xdr:row>29</xdr:row>
                <xdr:rowOff>19050</xdr:rowOff>
              </from>
              <to>
                <xdr:col>11</xdr:col>
                <xdr:colOff>438150</xdr:colOff>
                <xdr:row>30</xdr:row>
                <xdr:rowOff>0</xdr:rowOff>
              </to>
            </anchor>
          </controlPr>
        </control>
      </mc:Choice>
    </mc:AlternateContent>
    <mc:AlternateContent xmlns:mc="http://schemas.openxmlformats.org/markup-compatibility/2006">
      <mc:Choice Requires="x14">
        <control shapeId="6246" r:id="rId107" name="Check Box 772">
          <controlPr defaultSize="0" autoFill="0" autoLine="0" autoPict="0">
            <anchor moveWithCells="1" sizeWithCells="1">
              <from>
                <xdr:col>11</xdr:col>
                <xdr:colOff>133350</xdr:colOff>
                <xdr:row>30</xdr:row>
                <xdr:rowOff>19050</xdr:rowOff>
              </from>
              <to>
                <xdr:col>11</xdr:col>
                <xdr:colOff>438150</xdr:colOff>
                <xdr:row>31</xdr:row>
                <xdr:rowOff>0</xdr:rowOff>
              </to>
            </anchor>
          </controlPr>
        </control>
      </mc:Choice>
    </mc:AlternateContent>
    <mc:AlternateContent xmlns:mc="http://schemas.openxmlformats.org/markup-compatibility/2006">
      <mc:Choice Requires="x14">
        <control shapeId="6247" r:id="rId108" name="Check Box 773">
          <controlPr defaultSize="0" autoFill="0" autoLine="0" autoPict="0">
            <anchor moveWithCells="1" sizeWithCells="1">
              <from>
                <xdr:col>11</xdr:col>
                <xdr:colOff>133350</xdr:colOff>
                <xdr:row>31</xdr:row>
                <xdr:rowOff>19050</xdr:rowOff>
              </from>
              <to>
                <xdr:col>11</xdr:col>
                <xdr:colOff>438150</xdr:colOff>
                <xdr:row>32</xdr:row>
                <xdr:rowOff>0</xdr:rowOff>
              </to>
            </anchor>
          </controlPr>
        </control>
      </mc:Choice>
    </mc:AlternateContent>
    <mc:AlternateContent xmlns:mc="http://schemas.openxmlformats.org/markup-compatibility/2006">
      <mc:Choice Requires="x14">
        <control shapeId="6248" r:id="rId109" name="Check Box 774">
          <controlPr defaultSize="0" autoFill="0" autoLine="0" autoPict="0">
            <anchor moveWithCells="1" sizeWithCells="1">
              <from>
                <xdr:col>11</xdr:col>
                <xdr:colOff>133350</xdr:colOff>
                <xdr:row>32</xdr:row>
                <xdr:rowOff>19050</xdr:rowOff>
              </from>
              <to>
                <xdr:col>11</xdr:col>
                <xdr:colOff>438150</xdr:colOff>
                <xdr:row>33</xdr:row>
                <xdr:rowOff>0</xdr:rowOff>
              </to>
            </anchor>
          </controlPr>
        </control>
      </mc:Choice>
    </mc:AlternateContent>
    <mc:AlternateContent xmlns:mc="http://schemas.openxmlformats.org/markup-compatibility/2006">
      <mc:Choice Requires="x14">
        <control shapeId="6249" r:id="rId110" name="Check Box 775">
          <controlPr defaultSize="0" autoFill="0" autoLine="0" autoPict="0">
            <anchor moveWithCells="1" sizeWithCells="1">
              <from>
                <xdr:col>11</xdr:col>
                <xdr:colOff>133350</xdr:colOff>
                <xdr:row>33</xdr:row>
                <xdr:rowOff>19050</xdr:rowOff>
              </from>
              <to>
                <xdr:col>11</xdr:col>
                <xdr:colOff>438150</xdr:colOff>
                <xdr:row>34</xdr:row>
                <xdr:rowOff>0</xdr:rowOff>
              </to>
            </anchor>
          </controlPr>
        </control>
      </mc:Choice>
    </mc:AlternateContent>
    <mc:AlternateContent xmlns:mc="http://schemas.openxmlformats.org/markup-compatibility/2006">
      <mc:Choice Requires="x14">
        <control shapeId="6250" r:id="rId111" name="Check Box 776">
          <controlPr defaultSize="0" autoFill="0" autoLine="0" autoPict="0">
            <anchor moveWithCells="1" sizeWithCells="1">
              <from>
                <xdr:col>11</xdr:col>
                <xdr:colOff>133350</xdr:colOff>
                <xdr:row>34</xdr:row>
                <xdr:rowOff>19050</xdr:rowOff>
              </from>
              <to>
                <xdr:col>11</xdr:col>
                <xdr:colOff>438150</xdr:colOff>
                <xdr:row>35</xdr:row>
                <xdr:rowOff>0</xdr:rowOff>
              </to>
            </anchor>
          </controlPr>
        </control>
      </mc:Choice>
    </mc:AlternateContent>
    <mc:AlternateContent xmlns:mc="http://schemas.openxmlformats.org/markup-compatibility/2006">
      <mc:Choice Requires="x14">
        <control shapeId="6251" r:id="rId112" name="Check Box 777">
          <controlPr defaultSize="0" autoFill="0" autoLine="0" autoPict="0">
            <anchor moveWithCells="1" sizeWithCells="1">
              <from>
                <xdr:col>11</xdr:col>
                <xdr:colOff>133350</xdr:colOff>
                <xdr:row>35</xdr:row>
                <xdr:rowOff>19050</xdr:rowOff>
              </from>
              <to>
                <xdr:col>11</xdr:col>
                <xdr:colOff>438150</xdr:colOff>
                <xdr:row>36</xdr:row>
                <xdr:rowOff>0</xdr:rowOff>
              </to>
            </anchor>
          </controlPr>
        </control>
      </mc:Choice>
    </mc:AlternateContent>
    <mc:AlternateContent xmlns:mc="http://schemas.openxmlformats.org/markup-compatibility/2006">
      <mc:Choice Requires="x14">
        <control shapeId="6252" r:id="rId113" name="Check Box 778">
          <controlPr defaultSize="0" autoFill="0" autoLine="0" autoPict="0">
            <anchor moveWithCells="1" sizeWithCells="1">
              <from>
                <xdr:col>11</xdr:col>
                <xdr:colOff>133350</xdr:colOff>
                <xdr:row>36</xdr:row>
                <xdr:rowOff>19050</xdr:rowOff>
              </from>
              <to>
                <xdr:col>11</xdr:col>
                <xdr:colOff>438150</xdr:colOff>
                <xdr:row>37</xdr:row>
                <xdr:rowOff>0</xdr:rowOff>
              </to>
            </anchor>
          </controlPr>
        </control>
      </mc:Choice>
    </mc:AlternateContent>
    <mc:AlternateContent xmlns:mc="http://schemas.openxmlformats.org/markup-compatibility/2006">
      <mc:Choice Requires="x14">
        <control shapeId="6253" r:id="rId114" name="Check Box 779">
          <controlPr defaultSize="0" autoFill="0" autoLine="0" autoPict="0">
            <anchor moveWithCells="1" sizeWithCells="1">
              <from>
                <xdr:col>11</xdr:col>
                <xdr:colOff>133350</xdr:colOff>
                <xdr:row>37</xdr:row>
                <xdr:rowOff>19050</xdr:rowOff>
              </from>
              <to>
                <xdr:col>11</xdr:col>
                <xdr:colOff>438150</xdr:colOff>
                <xdr:row>38</xdr:row>
                <xdr:rowOff>0</xdr:rowOff>
              </to>
            </anchor>
          </controlPr>
        </control>
      </mc:Choice>
    </mc:AlternateContent>
    <mc:AlternateContent xmlns:mc="http://schemas.openxmlformats.org/markup-compatibility/2006">
      <mc:Choice Requires="x14">
        <control shapeId="6254" r:id="rId115" name="Check Box 780">
          <controlPr defaultSize="0" autoFill="0" autoLine="0" autoPict="0">
            <anchor moveWithCells="1" sizeWithCells="1">
              <from>
                <xdr:col>11</xdr:col>
                <xdr:colOff>133350</xdr:colOff>
                <xdr:row>38</xdr:row>
                <xdr:rowOff>19050</xdr:rowOff>
              </from>
              <to>
                <xdr:col>11</xdr:col>
                <xdr:colOff>438150</xdr:colOff>
                <xdr:row>39</xdr:row>
                <xdr:rowOff>0</xdr:rowOff>
              </to>
            </anchor>
          </controlPr>
        </control>
      </mc:Choice>
    </mc:AlternateContent>
    <mc:AlternateContent xmlns:mc="http://schemas.openxmlformats.org/markup-compatibility/2006">
      <mc:Choice Requires="x14">
        <control shapeId="6255" r:id="rId116" name="Check Box 781">
          <controlPr defaultSize="0" autoFill="0" autoLine="0" autoPict="0">
            <anchor moveWithCells="1" sizeWithCells="1">
              <from>
                <xdr:col>11</xdr:col>
                <xdr:colOff>133350</xdr:colOff>
                <xdr:row>39</xdr:row>
                <xdr:rowOff>19050</xdr:rowOff>
              </from>
              <to>
                <xdr:col>11</xdr:col>
                <xdr:colOff>438150</xdr:colOff>
                <xdr:row>40</xdr:row>
                <xdr:rowOff>0</xdr:rowOff>
              </to>
            </anchor>
          </controlPr>
        </control>
      </mc:Choice>
    </mc:AlternateContent>
    <mc:AlternateContent xmlns:mc="http://schemas.openxmlformats.org/markup-compatibility/2006">
      <mc:Choice Requires="x14">
        <control shapeId="6256" r:id="rId117" name="Check Box 782">
          <controlPr defaultSize="0" autoFill="0" autoLine="0" autoPict="0">
            <anchor moveWithCells="1" sizeWithCells="1">
              <from>
                <xdr:col>11</xdr:col>
                <xdr:colOff>133350</xdr:colOff>
                <xdr:row>40</xdr:row>
                <xdr:rowOff>19050</xdr:rowOff>
              </from>
              <to>
                <xdr:col>11</xdr:col>
                <xdr:colOff>438150</xdr:colOff>
                <xdr:row>41</xdr:row>
                <xdr:rowOff>0</xdr:rowOff>
              </to>
            </anchor>
          </controlPr>
        </control>
      </mc:Choice>
    </mc:AlternateContent>
    <mc:AlternateContent xmlns:mc="http://schemas.openxmlformats.org/markup-compatibility/2006">
      <mc:Choice Requires="x14">
        <control shapeId="6257" r:id="rId118" name="Check Box 784">
          <controlPr defaultSize="0" autoFill="0" autoLine="0" autoPict="0">
            <anchor moveWithCells="1" sizeWithCells="1">
              <from>
                <xdr:col>11</xdr:col>
                <xdr:colOff>133350</xdr:colOff>
                <xdr:row>41</xdr:row>
                <xdr:rowOff>19050</xdr:rowOff>
              </from>
              <to>
                <xdr:col>11</xdr:col>
                <xdr:colOff>438150</xdr:colOff>
                <xdr:row>42</xdr:row>
                <xdr:rowOff>0</xdr:rowOff>
              </to>
            </anchor>
          </controlPr>
        </control>
      </mc:Choice>
    </mc:AlternateContent>
    <mc:AlternateContent xmlns:mc="http://schemas.openxmlformats.org/markup-compatibility/2006">
      <mc:Choice Requires="x14">
        <control shapeId="6258" r:id="rId119" name="Check Box 785">
          <controlPr defaultSize="0" autoFill="0" autoLine="0" autoPict="0">
            <anchor moveWithCells="1" sizeWithCells="1">
              <from>
                <xdr:col>11</xdr:col>
                <xdr:colOff>133350</xdr:colOff>
                <xdr:row>42</xdr:row>
                <xdr:rowOff>19050</xdr:rowOff>
              </from>
              <to>
                <xdr:col>11</xdr:col>
                <xdr:colOff>438150</xdr:colOff>
                <xdr:row>43</xdr:row>
                <xdr:rowOff>0</xdr:rowOff>
              </to>
            </anchor>
          </controlPr>
        </control>
      </mc:Choice>
    </mc:AlternateContent>
    <mc:AlternateContent xmlns:mc="http://schemas.openxmlformats.org/markup-compatibility/2006">
      <mc:Choice Requires="x14">
        <control shapeId="6259" r:id="rId120" name="Check Box 786">
          <controlPr defaultSize="0" autoFill="0" autoLine="0" autoPict="0">
            <anchor moveWithCells="1" sizeWithCells="1">
              <from>
                <xdr:col>11</xdr:col>
                <xdr:colOff>133350</xdr:colOff>
                <xdr:row>43</xdr:row>
                <xdr:rowOff>19050</xdr:rowOff>
              </from>
              <to>
                <xdr:col>11</xdr:col>
                <xdr:colOff>438150</xdr:colOff>
                <xdr:row>44</xdr:row>
                <xdr:rowOff>0</xdr:rowOff>
              </to>
            </anchor>
          </controlPr>
        </control>
      </mc:Choice>
    </mc:AlternateContent>
    <mc:AlternateContent xmlns:mc="http://schemas.openxmlformats.org/markup-compatibility/2006">
      <mc:Choice Requires="x14">
        <control shapeId="6260" r:id="rId121" name="Check Box 787">
          <controlPr defaultSize="0" autoFill="0" autoLine="0" autoPict="0">
            <anchor moveWithCells="1" sizeWithCells="1">
              <from>
                <xdr:col>11</xdr:col>
                <xdr:colOff>133350</xdr:colOff>
                <xdr:row>44</xdr:row>
                <xdr:rowOff>19050</xdr:rowOff>
              </from>
              <to>
                <xdr:col>11</xdr:col>
                <xdr:colOff>438150</xdr:colOff>
                <xdr:row>45</xdr:row>
                <xdr:rowOff>0</xdr:rowOff>
              </to>
            </anchor>
          </controlPr>
        </control>
      </mc:Choice>
    </mc:AlternateContent>
    <mc:AlternateContent xmlns:mc="http://schemas.openxmlformats.org/markup-compatibility/2006">
      <mc:Choice Requires="x14">
        <control shapeId="6261" r:id="rId122" name="Check Box 788">
          <controlPr defaultSize="0" autoFill="0" autoLine="0" autoPict="0">
            <anchor moveWithCells="1" sizeWithCells="1">
              <from>
                <xdr:col>11</xdr:col>
                <xdr:colOff>133350</xdr:colOff>
                <xdr:row>45</xdr:row>
                <xdr:rowOff>19050</xdr:rowOff>
              </from>
              <to>
                <xdr:col>11</xdr:col>
                <xdr:colOff>438150</xdr:colOff>
                <xdr:row>46</xdr:row>
                <xdr:rowOff>0</xdr:rowOff>
              </to>
            </anchor>
          </controlPr>
        </control>
      </mc:Choice>
    </mc:AlternateContent>
    <mc:AlternateContent xmlns:mc="http://schemas.openxmlformats.org/markup-compatibility/2006">
      <mc:Choice Requires="x14">
        <control shapeId="6262" r:id="rId123" name="Check Box 789">
          <controlPr defaultSize="0" autoFill="0" autoLine="0" autoPict="0">
            <anchor moveWithCells="1" sizeWithCells="1">
              <from>
                <xdr:col>11</xdr:col>
                <xdr:colOff>133350</xdr:colOff>
                <xdr:row>46</xdr:row>
                <xdr:rowOff>19050</xdr:rowOff>
              </from>
              <to>
                <xdr:col>11</xdr:col>
                <xdr:colOff>438150</xdr:colOff>
                <xdr:row>47</xdr:row>
                <xdr:rowOff>0</xdr:rowOff>
              </to>
            </anchor>
          </controlPr>
        </control>
      </mc:Choice>
    </mc:AlternateContent>
    <mc:AlternateContent xmlns:mc="http://schemas.openxmlformats.org/markup-compatibility/2006">
      <mc:Choice Requires="x14">
        <control shapeId="6263" r:id="rId124" name="Check Box 790">
          <controlPr defaultSize="0" autoFill="0" autoLine="0" autoPict="0">
            <anchor moveWithCells="1" sizeWithCells="1">
              <from>
                <xdr:col>11</xdr:col>
                <xdr:colOff>133350</xdr:colOff>
                <xdr:row>47</xdr:row>
                <xdr:rowOff>19050</xdr:rowOff>
              </from>
              <to>
                <xdr:col>11</xdr:col>
                <xdr:colOff>438150</xdr:colOff>
                <xdr:row>48</xdr:row>
                <xdr:rowOff>0</xdr:rowOff>
              </to>
            </anchor>
          </controlPr>
        </control>
      </mc:Choice>
    </mc:AlternateContent>
    <mc:AlternateContent xmlns:mc="http://schemas.openxmlformats.org/markup-compatibility/2006">
      <mc:Choice Requires="x14">
        <control shapeId="6264" r:id="rId125" name="Check Box 791">
          <controlPr defaultSize="0" autoFill="0" autoLine="0" autoPict="0">
            <anchor moveWithCells="1" sizeWithCells="1">
              <from>
                <xdr:col>11</xdr:col>
                <xdr:colOff>133350</xdr:colOff>
                <xdr:row>48</xdr:row>
                <xdr:rowOff>19050</xdr:rowOff>
              </from>
              <to>
                <xdr:col>11</xdr:col>
                <xdr:colOff>438150</xdr:colOff>
                <xdr:row>49</xdr:row>
                <xdr:rowOff>0</xdr:rowOff>
              </to>
            </anchor>
          </controlPr>
        </control>
      </mc:Choice>
    </mc:AlternateContent>
    <mc:AlternateContent xmlns:mc="http://schemas.openxmlformats.org/markup-compatibility/2006">
      <mc:Choice Requires="x14">
        <control shapeId="6265" r:id="rId126" name="Check Box 792">
          <controlPr defaultSize="0" autoFill="0" autoLine="0" autoPict="0">
            <anchor moveWithCells="1" sizeWithCells="1">
              <from>
                <xdr:col>11</xdr:col>
                <xdr:colOff>133350</xdr:colOff>
                <xdr:row>49</xdr:row>
                <xdr:rowOff>0</xdr:rowOff>
              </from>
              <to>
                <xdr:col>11</xdr:col>
                <xdr:colOff>438150</xdr:colOff>
                <xdr:row>49</xdr:row>
                <xdr:rowOff>0</xdr:rowOff>
              </to>
            </anchor>
          </controlPr>
        </control>
      </mc:Choice>
    </mc:AlternateContent>
    <mc:AlternateContent xmlns:mc="http://schemas.openxmlformats.org/markup-compatibility/2006">
      <mc:Choice Requires="x14">
        <control shapeId="6266" r:id="rId127" name="Check Box 793">
          <controlPr defaultSize="0" autoFill="0" autoLine="0" autoPict="0">
            <anchor moveWithCells="1" sizeWithCells="1">
              <from>
                <xdr:col>11</xdr:col>
                <xdr:colOff>133350</xdr:colOff>
                <xdr:row>49</xdr:row>
                <xdr:rowOff>0</xdr:rowOff>
              </from>
              <to>
                <xdr:col>11</xdr:col>
                <xdr:colOff>438150</xdr:colOff>
                <xdr:row>49</xdr:row>
                <xdr:rowOff>0</xdr:rowOff>
              </to>
            </anchor>
          </controlPr>
        </control>
      </mc:Choice>
    </mc:AlternateContent>
    <mc:AlternateContent xmlns:mc="http://schemas.openxmlformats.org/markup-compatibility/2006">
      <mc:Choice Requires="x14">
        <control shapeId="6267" r:id="rId128" name="Check Box 794">
          <controlPr defaultSize="0" autoFill="0" autoLine="0" autoPict="0">
            <anchor moveWithCells="1" sizeWithCells="1">
              <from>
                <xdr:col>11</xdr:col>
                <xdr:colOff>133350</xdr:colOff>
                <xdr:row>49</xdr:row>
                <xdr:rowOff>0</xdr:rowOff>
              </from>
              <to>
                <xdr:col>11</xdr:col>
                <xdr:colOff>438150</xdr:colOff>
                <xdr:row>49</xdr:row>
                <xdr:rowOff>0</xdr:rowOff>
              </to>
            </anchor>
          </controlPr>
        </control>
      </mc:Choice>
    </mc:AlternateContent>
    <mc:AlternateContent xmlns:mc="http://schemas.openxmlformats.org/markup-compatibility/2006">
      <mc:Choice Requires="x14">
        <control shapeId="6268" r:id="rId129" name="Check Box 795">
          <controlPr defaultSize="0" autoFill="0" autoLine="0" autoPict="0">
            <anchor moveWithCells="1" sizeWithCells="1">
              <from>
                <xdr:col>11</xdr:col>
                <xdr:colOff>133350</xdr:colOff>
                <xdr:row>49</xdr:row>
                <xdr:rowOff>0</xdr:rowOff>
              </from>
              <to>
                <xdr:col>11</xdr:col>
                <xdr:colOff>438150</xdr:colOff>
                <xdr:row>49</xdr:row>
                <xdr:rowOff>0</xdr:rowOff>
              </to>
            </anchor>
          </controlPr>
        </control>
      </mc:Choice>
    </mc:AlternateContent>
    <mc:AlternateContent xmlns:mc="http://schemas.openxmlformats.org/markup-compatibility/2006">
      <mc:Choice Requires="x14">
        <control shapeId="6269" r:id="rId130" name="Check Box 796">
          <controlPr defaultSize="0" autoFill="0" autoLine="0" autoPict="0">
            <anchor moveWithCells="1" sizeWithCells="1">
              <from>
                <xdr:col>11</xdr:col>
                <xdr:colOff>133350</xdr:colOff>
                <xdr:row>49</xdr:row>
                <xdr:rowOff>0</xdr:rowOff>
              </from>
              <to>
                <xdr:col>11</xdr:col>
                <xdr:colOff>438150</xdr:colOff>
                <xdr:row>49</xdr:row>
                <xdr:rowOff>0</xdr:rowOff>
              </to>
            </anchor>
          </controlPr>
        </control>
      </mc:Choice>
    </mc:AlternateContent>
    <mc:AlternateContent xmlns:mc="http://schemas.openxmlformats.org/markup-compatibility/2006">
      <mc:Choice Requires="x14">
        <control shapeId="6270" r:id="rId131" name="Check Box 797">
          <controlPr defaultSize="0" autoFill="0" autoLine="0" autoPict="0">
            <anchor moveWithCells="1" sizeWithCells="1">
              <from>
                <xdr:col>11</xdr:col>
                <xdr:colOff>133350</xdr:colOff>
                <xdr:row>49</xdr:row>
                <xdr:rowOff>0</xdr:rowOff>
              </from>
              <to>
                <xdr:col>11</xdr:col>
                <xdr:colOff>438150</xdr:colOff>
                <xdr:row>49</xdr:row>
                <xdr:rowOff>0</xdr:rowOff>
              </to>
            </anchor>
          </controlPr>
        </control>
      </mc:Choice>
    </mc:AlternateContent>
    <mc:AlternateContent xmlns:mc="http://schemas.openxmlformats.org/markup-compatibility/2006">
      <mc:Choice Requires="x14">
        <control shapeId="6271" r:id="rId132" name="Check Box 798">
          <controlPr defaultSize="0" autoFill="0" autoLine="0" autoPict="0">
            <anchor moveWithCells="1" sizeWithCells="1">
              <from>
                <xdr:col>11</xdr:col>
                <xdr:colOff>133350</xdr:colOff>
                <xdr:row>49</xdr:row>
                <xdr:rowOff>0</xdr:rowOff>
              </from>
              <to>
                <xdr:col>11</xdr:col>
                <xdr:colOff>438150</xdr:colOff>
                <xdr:row>49</xdr:row>
                <xdr:rowOff>0</xdr:rowOff>
              </to>
            </anchor>
          </controlPr>
        </control>
      </mc:Choice>
    </mc:AlternateContent>
    <mc:AlternateContent xmlns:mc="http://schemas.openxmlformats.org/markup-compatibility/2006">
      <mc:Choice Requires="x14">
        <control shapeId="6272" r:id="rId133" name="Check Box 799">
          <controlPr defaultSize="0" autoFill="0" autoLine="0" autoPict="0">
            <anchor moveWithCells="1" sizeWithCells="1">
              <from>
                <xdr:col>11</xdr:col>
                <xdr:colOff>133350</xdr:colOff>
                <xdr:row>49</xdr:row>
                <xdr:rowOff>0</xdr:rowOff>
              </from>
              <to>
                <xdr:col>11</xdr:col>
                <xdr:colOff>438150</xdr:colOff>
                <xdr:row>49</xdr:row>
                <xdr:rowOff>0</xdr:rowOff>
              </to>
            </anchor>
          </controlPr>
        </control>
      </mc:Choice>
    </mc:AlternateContent>
    <mc:AlternateContent xmlns:mc="http://schemas.openxmlformats.org/markup-compatibility/2006">
      <mc:Choice Requires="x14">
        <control shapeId="6273" r:id="rId134" name="Check Box 800">
          <controlPr defaultSize="0" autoFill="0" autoLine="0" autoPict="0">
            <anchor moveWithCells="1" sizeWithCells="1">
              <from>
                <xdr:col>11</xdr:col>
                <xdr:colOff>133350</xdr:colOff>
                <xdr:row>49</xdr:row>
                <xdr:rowOff>0</xdr:rowOff>
              </from>
              <to>
                <xdr:col>11</xdr:col>
                <xdr:colOff>438150</xdr:colOff>
                <xdr:row>49</xdr:row>
                <xdr:rowOff>0</xdr:rowOff>
              </to>
            </anchor>
          </controlPr>
        </control>
      </mc:Choice>
    </mc:AlternateContent>
    <mc:AlternateContent xmlns:mc="http://schemas.openxmlformats.org/markup-compatibility/2006">
      <mc:Choice Requires="x14">
        <control shapeId="6274" r:id="rId135" name="Check Box 801">
          <controlPr defaultSize="0" autoFill="0" autoLine="0" autoPict="0">
            <anchor moveWithCells="1" sizeWithCells="1">
              <from>
                <xdr:col>11</xdr:col>
                <xdr:colOff>133350</xdr:colOff>
                <xdr:row>49</xdr:row>
                <xdr:rowOff>0</xdr:rowOff>
              </from>
              <to>
                <xdr:col>11</xdr:col>
                <xdr:colOff>438150</xdr:colOff>
                <xdr:row>49</xdr:row>
                <xdr:rowOff>0</xdr:rowOff>
              </to>
            </anchor>
          </controlPr>
        </control>
      </mc:Choice>
    </mc:AlternateContent>
    <mc:AlternateContent xmlns:mc="http://schemas.openxmlformats.org/markup-compatibility/2006">
      <mc:Choice Requires="x14">
        <control shapeId="6275" r:id="rId136" name="Check Box 802">
          <controlPr defaultSize="0" autoFill="0" autoLine="0" autoPict="0">
            <anchor moveWithCells="1" sizeWithCells="1">
              <from>
                <xdr:col>11</xdr:col>
                <xdr:colOff>133350</xdr:colOff>
                <xdr:row>49</xdr:row>
                <xdr:rowOff>0</xdr:rowOff>
              </from>
              <to>
                <xdr:col>11</xdr:col>
                <xdr:colOff>438150</xdr:colOff>
                <xdr:row>49</xdr:row>
                <xdr:rowOff>0</xdr:rowOff>
              </to>
            </anchor>
          </controlPr>
        </control>
      </mc:Choice>
    </mc:AlternateContent>
    <mc:AlternateContent xmlns:mc="http://schemas.openxmlformats.org/markup-compatibility/2006">
      <mc:Choice Requires="x14">
        <control shapeId="6276" r:id="rId137" name="Check Box 803">
          <controlPr defaultSize="0" autoFill="0" autoLine="0" autoPict="0">
            <anchor moveWithCells="1" sizeWithCells="1">
              <from>
                <xdr:col>11</xdr:col>
                <xdr:colOff>133350</xdr:colOff>
                <xdr:row>49</xdr:row>
                <xdr:rowOff>0</xdr:rowOff>
              </from>
              <to>
                <xdr:col>11</xdr:col>
                <xdr:colOff>438150</xdr:colOff>
                <xdr:row>49</xdr:row>
                <xdr:rowOff>0</xdr:rowOff>
              </to>
            </anchor>
          </controlPr>
        </control>
      </mc:Choice>
    </mc:AlternateContent>
    <mc:AlternateContent xmlns:mc="http://schemas.openxmlformats.org/markup-compatibility/2006">
      <mc:Choice Requires="x14">
        <control shapeId="6277" r:id="rId138" name="Check Box 804">
          <controlPr defaultSize="0" autoFill="0" autoLine="0" autoPict="0">
            <anchor moveWithCells="1" sizeWithCells="1">
              <from>
                <xdr:col>11</xdr:col>
                <xdr:colOff>133350</xdr:colOff>
                <xdr:row>49</xdr:row>
                <xdr:rowOff>0</xdr:rowOff>
              </from>
              <to>
                <xdr:col>11</xdr:col>
                <xdr:colOff>438150</xdr:colOff>
                <xdr:row>49</xdr:row>
                <xdr:rowOff>0</xdr:rowOff>
              </to>
            </anchor>
          </controlPr>
        </control>
      </mc:Choice>
    </mc:AlternateContent>
    <mc:AlternateContent xmlns:mc="http://schemas.openxmlformats.org/markup-compatibility/2006">
      <mc:Choice Requires="x14">
        <control shapeId="6278" r:id="rId139" name="Check Box 805">
          <controlPr defaultSize="0" autoFill="0" autoLine="0" autoPict="0">
            <anchor moveWithCells="1" sizeWithCells="1">
              <from>
                <xdr:col>11</xdr:col>
                <xdr:colOff>133350</xdr:colOff>
                <xdr:row>49</xdr:row>
                <xdr:rowOff>0</xdr:rowOff>
              </from>
              <to>
                <xdr:col>11</xdr:col>
                <xdr:colOff>438150</xdr:colOff>
                <xdr:row>49</xdr:row>
                <xdr:rowOff>0</xdr:rowOff>
              </to>
            </anchor>
          </controlPr>
        </control>
      </mc:Choice>
    </mc:AlternateContent>
    <mc:AlternateContent xmlns:mc="http://schemas.openxmlformats.org/markup-compatibility/2006">
      <mc:Choice Requires="x14">
        <control shapeId="6279" r:id="rId140" name="Check Box 806">
          <controlPr defaultSize="0" autoFill="0" autoLine="0" autoPict="0">
            <anchor moveWithCells="1" sizeWithCells="1">
              <from>
                <xdr:col>11</xdr:col>
                <xdr:colOff>133350</xdr:colOff>
                <xdr:row>49</xdr:row>
                <xdr:rowOff>0</xdr:rowOff>
              </from>
              <to>
                <xdr:col>11</xdr:col>
                <xdr:colOff>438150</xdr:colOff>
                <xdr:row>49</xdr:row>
                <xdr:rowOff>0</xdr:rowOff>
              </to>
            </anchor>
          </controlPr>
        </control>
      </mc:Choice>
    </mc:AlternateContent>
    <mc:AlternateContent xmlns:mc="http://schemas.openxmlformats.org/markup-compatibility/2006">
      <mc:Choice Requires="x14">
        <control shapeId="6280" r:id="rId141" name="Check Box 807">
          <controlPr defaultSize="0" autoFill="0" autoLine="0" autoPict="0">
            <anchor moveWithCells="1" sizeWithCells="1">
              <from>
                <xdr:col>11</xdr:col>
                <xdr:colOff>133350</xdr:colOff>
                <xdr:row>49</xdr:row>
                <xdr:rowOff>0</xdr:rowOff>
              </from>
              <to>
                <xdr:col>11</xdr:col>
                <xdr:colOff>438150</xdr:colOff>
                <xdr:row>49</xdr:row>
                <xdr:rowOff>0</xdr:rowOff>
              </to>
            </anchor>
          </controlPr>
        </control>
      </mc:Choice>
    </mc:AlternateContent>
    <mc:AlternateContent xmlns:mc="http://schemas.openxmlformats.org/markup-compatibility/2006">
      <mc:Choice Requires="x14">
        <control shapeId="6281" r:id="rId142" name="Check Box 808">
          <controlPr defaultSize="0" autoFill="0" autoLine="0" autoPict="0">
            <anchor moveWithCells="1" sizeWithCells="1">
              <from>
                <xdr:col>11</xdr:col>
                <xdr:colOff>133350</xdr:colOff>
                <xdr:row>49</xdr:row>
                <xdr:rowOff>0</xdr:rowOff>
              </from>
              <to>
                <xdr:col>11</xdr:col>
                <xdr:colOff>438150</xdr:colOff>
                <xdr:row>49</xdr:row>
                <xdr:rowOff>0</xdr:rowOff>
              </to>
            </anchor>
          </controlPr>
        </control>
      </mc:Choice>
    </mc:AlternateContent>
    <mc:AlternateContent xmlns:mc="http://schemas.openxmlformats.org/markup-compatibility/2006">
      <mc:Choice Requires="x14">
        <control shapeId="6282" r:id="rId143" name="Check Box 809">
          <controlPr defaultSize="0" autoFill="0" autoLine="0" autoPict="0">
            <anchor moveWithCells="1" sizeWithCells="1">
              <from>
                <xdr:col>11</xdr:col>
                <xdr:colOff>133350</xdr:colOff>
                <xdr:row>49</xdr:row>
                <xdr:rowOff>0</xdr:rowOff>
              </from>
              <to>
                <xdr:col>11</xdr:col>
                <xdr:colOff>438150</xdr:colOff>
                <xdr:row>49</xdr:row>
                <xdr:rowOff>0</xdr:rowOff>
              </to>
            </anchor>
          </controlPr>
        </control>
      </mc:Choice>
    </mc:AlternateContent>
    <mc:AlternateContent xmlns:mc="http://schemas.openxmlformats.org/markup-compatibility/2006">
      <mc:Choice Requires="x14">
        <control shapeId="6283" r:id="rId144" name="Check Box 810">
          <controlPr defaultSize="0" autoFill="0" autoLine="0" autoPict="0">
            <anchor moveWithCells="1" sizeWithCells="1">
              <from>
                <xdr:col>11</xdr:col>
                <xdr:colOff>133350</xdr:colOff>
                <xdr:row>49</xdr:row>
                <xdr:rowOff>0</xdr:rowOff>
              </from>
              <to>
                <xdr:col>11</xdr:col>
                <xdr:colOff>438150</xdr:colOff>
                <xdr:row>49</xdr:row>
                <xdr:rowOff>0</xdr:rowOff>
              </to>
            </anchor>
          </controlPr>
        </control>
      </mc:Choice>
    </mc:AlternateContent>
    <mc:AlternateContent xmlns:mc="http://schemas.openxmlformats.org/markup-compatibility/2006">
      <mc:Choice Requires="x14">
        <control shapeId="6284" r:id="rId145" name="Check Box 811">
          <controlPr defaultSize="0" autoFill="0" autoLine="0" autoPict="0">
            <anchor moveWithCells="1" sizeWithCells="1">
              <from>
                <xdr:col>11</xdr:col>
                <xdr:colOff>133350</xdr:colOff>
                <xdr:row>49</xdr:row>
                <xdr:rowOff>0</xdr:rowOff>
              </from>
              <to>
                <xdr:col>11</xdr:col>
                <xdr:colOff>438150</xdr:colOff>
                <xdr:row>49</xdr:row>
                <xdr:rowOff>0</xdr:rowOff>
              </to>
            </anchor>
          </controlPr>
        </control>
      </mc:Choice>
    </mc:AlternateContent>
    <mc:AlternateContent xmlns:mc="http://schemas.openxmlformats.org/markup-compatibility/2006">
      <mc:Choice Requires="x14">
        <control shapeId="6285" r:id="rId146" name="Check Box 812">
          <controlPr defaultSize="0" autoFill="0" autoLine="0" autoPict="0">
            <anchor moveWithCells="1" sizeWithCells="1">
              <from>
                <xdr:col>11</xdr:col>
                <xdr:colOff>133350</xdr:colOff>
                <xdr:row>49</xdr:row>
                <xdr:rowOff>0</xdr:rowOff>
              </from>
              <to>
                <xdr:col>11</xdr:col>
                <xdr:colOff>438150</xdr:colOff>
                <xdr:row>49</xdr:row>
                <xdr:rowOff>0</xdr:rowOff>
              </to>
            </anchor>
          </controlPr>
        </control>
      </mc:Choice>
    </mc:AlternateContent>
    <mc:AlternateContent xmlns:mc="http://schemas.openxmlformats.org/markup-compatibility/2006">
      <mc:Choice Requires="x14">
        <control shapeId="6286" r:id="rId147" name="Check Box 813">
          <controlPr defaultSize="0" autoFill="0" autoLine="0" autoPict="0">
            <anchor moveWithCells="1" sizeWithCells="1">
              <from>
                <xdr:col>11</xdr:col>
                <xdr:colOff>133350</xdr:colOff>
                <xdr:row>49</xdr:row>
                <xdr:rowOff>0</xdr:rowOff>
              </from>
              <to>
                <xdr:col>11</xdr:col>
                <xdr:colOff>438150</xdr:colOff>
                <xdr:row>49</xdr:row>
                <xdr:rowOff>0</xdr:rowOff>
              </to>
            </anchor>
          </controlPr>
        </control>
      </mc:Choice>
    </mc:AlternateContent>
    <mc:AlternateContent xmlns:mc="http://schemas.openxmlformats.org/markup-compatibility/2006">
      <mc:Choice Requires="x14">
        <control shapeId="6287" r:id="rId148" name="Check Box 814">
          <controlPr defaultSize="0" autoFill="0" autoLine="0" autoPict="0">
            <anchor moveWithCells="1" sizeWithCells="1">
              <from>
                <xdr:col>11</xdr:col>
                <xdr:colOff>133350</xdr:colOff>
                <xdr:row>49</xdr:row>
                <xdr:rowOff>0</xdr:rowOff>
              </from>
              <to>
                <xdr:col>11</xdr:col>
                <xdr:colOff>438150</xdr:colOff>
                <xdr:row>49</xdr:row>
                <xdr:rowOff>0</xdr:rowOff>
              </to>
            </anchor>
          </controlPr>
        </control>
      </mc:Choice>
    </mc:AlternateContent>
    <mc:AlternateContent xmlns:mc="http://schemas.openxmlformats.org/markup-compatibility/2006">
      <mc:Choice Requires="x14">
        <control shapeId="6288" r:id="rId149" name="Check Box 815">
          <controlPr defaultSize="0" autoFill="0" autoLine="0" autoPict="0">
            <anchor moveWithCells="1" sizeWithCells="1">
              <from>
                <xdr:col>11</xdr:col>
                <xdr:colOff>133350</xdr:colOff>
                <xdr:row>49</xdr:row>
                <xdr:rowOff>0</xdr:rowOff>
              </from>
              <to>
                <xdr:col>11</xdr:col>
                <xdr:colOff>438150</xdr:colOff>
                <xdr:row>49</xdr:row>
                <xdr:rowOff>0</xdr:rowOff>
              </to>
            </anchor>
          </controlPr>
        </control>
      </mc:Choice>
    </mc:AlternateContent>
    <mc:AlternateContent xmlns:mc="http://schemas.openxmlformats.org/markup-compatibility/2006">
      <mc:Choice Requires="x14">
        <control shapeId="6289" r:id="rId150" name="Check Box 816">
          <controlPr defaultSize="0" autoFill="0" autoLine="0" autoPict="0">
            <anchor moveWithCells="1" sizeWithCells="1">
              <from>
                <xdr:col>11</xdr:col>
                <xdr:colOff>133350</xdr:colOff>
                <xdr:row>49</xdr:row>
                <xdr:rowOff>0</xdr:rowOff>
              </from>
              <to>
                <xdr:col>11</xdr:col>
                <xdr:colOff>438150</xdr:colOff>
                <xdr:row>49</xdr:row>
                <xdr:rowOff>0</xdr:rowOff>
              </to>
            </anchor>
          </controlPr>
        </control>
      </mc:Choice>
    </mc:AlternateContent>
    <mc:AlternateContent xmlns:mc="http://schemas.openxmlformats.org/markup-compatibility/2006">
      <mc:Choice Requires="x14">
        <control shapeId="6290" r:id="rId151" name="Check Box 817">
          <controlPr defaultSize="0" autoFill="0" autoLine="0" autoPict="0">
            <anchor moveWithCells="1" sizeWithCells="1">
              <from>
                <xdr:col>11</xdr:col>
                <xdr:colOff>133350</xdr:colOff>
                <xdr:row>49</xdr:row>
                <xdr:rowOff>0</xdr:rowOff>
              </from>
              <to>
                <xdr:col>11</xdr:col>
                <xdr:colOff>438150</xdr:colOff>
                <xdr:row>49</xdr:row>
                <xdr:rowOff>0</xdr:rowOff>
              </to>
            </anchor>
          </controlPr>
        </control>
      </mc:Choice>
    </mc:AlternateContent>
    <mc:AlternateContent xmlns:mc="http://schemas.openxmlformats.org/markup-compatibility/2006">
      <mc:Choice Requires="x14">
        <control shapeId="6291" r:id="rId152" name="Check Box 818">
          <controlPr defaultSize="0" autoFill="0" autoLine="0" autoPict="0">
            <anchor moveWithCells="1" sizeWithCells="1">
              <from>
                <xdr:col>11</xdr:col>
                <xdr:colOff>133350</xdr:colOff>
                <xdr:row>49</xdr:row>
                <xdr:rowOff>0</xdr:rowOff>
              </from>
              <to>
                <xdr:col>11</xdr:col>
                <xdr:colOff>438150</xdr:colOff>
                <xdr:row>49</xdr:row>
                <xdr:rowOff>0</xdr:rowOff>
              </to>
            </anchor>
          </controlPr>
        </control>
      </mc:Choice>
    </mc:AlternateContent>
    <mc:AlternateContent xmlns:mc="http://schemas.openxmlformats.org/markup-compatibility/2006">
      <mc:Choice Requires="x14">
        <control shapeId="6292" r:id="rId153" name="Check Box 819">
          <controlPr defaultSize="0" autoFill="0" autoLine="0" autoPict="0">
            <anchor moveWithCells="1" sizeWithCells="1">
              <from>
                <xdr:col>11</xdr:col>
                <xdr:colOff>133350</xdr:colOff>
                <xdr:row>49</xdr:row>
                <xdr:rowOff>0</xdr:rowOff>
              </from>
              <to>
                <xdr:col>11</xdr:col>
                <xdr:colOff>438150</xdr:colOff>
                <xdr:row>49</xdr:row>
                <xdr:rowOff>0</xdr:rowOff>
              </to>
            </anchor>
          </controlPr>
        </control>
      </mc:Choice>
    </mc:AlternateContent>
    <mc:AlternateContent xmlns:mc="http://schemas.openxmlformats.org/markup-compatibility/2006">
      <mc:Choice Requires="x14">
        <control shapeId="6293" r:id="rId154" name="Check Box 820">
          <controlPr defaultSize="0" autoFill="0" autoLine="0" autoPict="0">
            <anchor moveWithCells="1" sizeWithCells="1">
              <from>
                <xdr:col>11</xdr:col>
                <xdr:colOff>133350</xdr:colOff>
                <xdr:row>49</xdr:row>
                <xdr:rowOff>0</xdr:rowOff>
              </from>
              <to>
                <xdr:col>11</xdr:col>
                <xdr:colOff>438150</xdr:colOff>
                <xdr:row>49</xdr:row>
                <xdr:rowOff>0</xdr:rowOff>
              </to>
            </anchor>
          </controlPr>
        </control>
      </mc:Choice>
    </mc:AlternateContent>
    <mc:AlternateContent xmlns:mc="http://schemas.openxmlformats.org/markup-compatibility/2006">
      <mc:Choice Requires="x14">
        <control shapeId="6294" r:id="rId155" name="Check Box 821">
          <controlPr defaultSize="0" autoFill="0" autoLine="0" autoPict="0">
            <anchor moveWithCells="1" sizeWithCells="1">
              <from>
                <xdr:col>11</xdr:col>
                <xdr:colOff>133350</xdr:colOff>
                <xdr:row>49</xdr:row>
                <xdr:rowOff>0</xdr:rowOff>
              </from>
              <to>
                <xdr:col>11</xdr:col>
                <xdr:colOff>438150</xdr:colOff>
                <xdr:row>49</xdr:row>
                <xdr:rowOff>0</xdr:rowOff>
              </to>
            </anchor>
          </controlPr>
        </control>
      </mc:Choice>
    </mc:AlternateContent>
    <mc:AlternateContent xmlns:mc="http://schemas.openxmlformats.org/markup-compatibility/2006">
      <mc:Choice Requires="x14">
        <control shapeId="6295" r:id="rId156" name="Check Box 822">
          <controlPr defaultSize="0" autoFill="0" autoLine="0" autoPict="0">
            <anchor moveWithCells="1" sizeWithCells="1">
              <from>
                <xdr:col>11</xdr:col>
                <xdr:colOff>133350</xdr:colOff>
                <xdr:row>49</xdr:row>
                <xdr:rowOff>0</xdr:rowOff>
              </from>
              <to>
                <xdr:col>11</xdr:col>
                <xdr:colOff>438150</xdr:colOff>
                <xdr:row>49</xdr:row>
                <xdr:rowOff>0</xdr:rowOff>
              </to>
            </anchor>
          </controlPr>
        </control>
      </mc:Choice>
    </mc:AlternateContent>
    <mc:AlternateContent xmlns:mc="http://schemas.openxmlformats.org/markup-compatibility/2006">
      <mc:Choice Requires="x14">
        <control shapeId="6296" r:id="rId157" name="Check Box 823">
          <controlPr defaultSize="0" autoFill="0" autoLine="0" autoPict="0">
            <anchor moveWithCells="1" sizeWithCells="1">
              <from>
                <xdr:col>11</xdr:col>
                <xdr:colOff>133350</xdr:colOff>
                <xdr:row>49</xdr:row>
                <xdr:rowOff>0</xdr:rowOff>
              </from>
              <to>
                <xdr:col>11</xdr:col>
                <xdr:colOff>438150</xdr:colOff>
                <xdr:row>49</xdr:row>
                <xdr:rowOff>0</xdr:rowOff>
              </to>
            </anchor>
          </controlPr>
        </control>
      </mc:Choice>
    </mc:AlternateContent>
    <mc:AlternateContent xmlns:mc="http://schemas.openxmlformats.org/markup-compatibility/2006">
      <mc:Choice Requires="x14">
        <control shapeId="6297" r:id="rId158" name="Check Box 824">
          <controlPr defaultSize="0" autoFill="0" autoLine="0" autoPict="0">
            <anchor moveWithCells="1" sizeWithCells="1">
              <from>
                <xdr:col>11</xdr:col>
                <xdr:colOff>133350</xdr:colOff>
                <xdr:row>49</xdr:row>
                <xdr:rowOff>0</xdr:rowOff>
              </from>
              <to>
                <xdr:col>11</xdr:col>
                <xdr:colOff>438150</xdr:colOff>
                <xdr:row>49</xdr:row>
                <xdr:rowOff>0</xdr:rowOff>
              </to>
            </anchor>
          </controlPr>
        </control>
      </mc:Choice>
    </mc:AlternateContent>
    <mc:AlternateContent xmlns:mc="http://schemas.openxmlformats.org/markup-compatibility/2006">
      <mc:Choice Requires="x14">
        <control shapeId="6298" r:id="rId159" name="Check Box 825">
          <controlPr defaultSize="0" autoFill="0" autoLine="0" autoPict="0">
            <anchor moveWithCells="1" sizeWithCells="1">
              <from>
                <xdr:col>11</xdr:col>
                <xdr:colOff>133350</xdr:colOff>
                <xdr:row>49</xdr:row>
                <xdr:rowOff>0</xdr:rowOff>
              </from>
              <to>
                <xdr:col>11</xdr:col>
                <xdr:colOff>438150</xdr:colOff>
                <xdr:row>49</xdr:row>
                <xdr:rowOff>0</xdr:rowOff>
              </to>
            </anchor>
          </controlPr>
        </control>
      </mc:Choice>
    </mc:AlternateContent>
    <mc:AlternateContent xmlns:mc="http://schemas.openxmlformats.org/markup-compatibility/2006">
      <mc:Choice Requires="x14">
        <control shapeId="6299" r:id="rId160" name="Check Box 826">
          <controlPr defaultSize="0" autoFill="0" autoLine="0" autoPict="0">
            <anchor moveWithCells="1" sizeWithCells="1">
              <from>
                <xdr:col>11</xdr:col>
                <xdr:colOff>133350</xdr:colOff>
                <xdr:row>49</xdr:row>
                <xdr:rowOff>0</xdr:rowOff>
              </from>
              <to>
                <xdr:col>11</xdr:col>
                <xdr:colOff>438150</xdr:colOff>
                <xdr:row>49</xdr:row>
                <xdr:rowOff>0</xdr:rowOff>
              </to>
            </anchor>
          </controlPr>
        </control>
      </mc:Choice>
    </mc:AlternateContent>
    <mc:AlternateContent xmlns:mc="http://schemas.openxmlformats.org/markup-compatibility/2006">
      <mc:Choice Requires="x14">
        <control shapeId="6300" r:id="rId161" name="Check Box 827">
          <controlPr defaultSize="0" autoFill="0" autoLine="0" autoPict="0">
            <anchor moveWithCells="1" sizeWithCells="1">
              <from>
                <xdr:col>11</xdr:col>
                <xdr:colOff>133350</xdr:colOff>
                <xdr:row>49</xdr:row>
                <xdr:rowOff>0</xdr:rowOff>
              </from>
              <to>
                <xdr:col>11</xdr:col>
                <xdr:colOff>438150</xdr:colOff>
                <xdr:row>49</xdr:row>
                <xdr:rowOff>0</xdr:rowOff>
              </to>
            </anchor>
          </controlPr>
        </control>
      </mc:Choice>
    </mc:AlternateContent>
    <mc:AlternateContent xmlns:mc="http://schemas.openxmlformats.org/markup-compatibility/2006">
      <mc:Choice Requires="x14">
        <control shapeId="6301" r:id="rId162" name="Check Box 828">
          <controlPr defaultSize="0" autoFill="0" autoLine="0" autoPict="0">
            <anchor moveWithCells="1" sizeWithCells="1">
              <from>
                <xdr:col>11</xdr:col>
                <xdr:colOff>133350</xdr:colOff>
                <xdr:row>49</xdr:row>
                <xdr:rowOff>0</xdr:rowOff>
              </from>
              <to>
                <xdr:col>11</xdr:col>
                <xdr:colOff>438150</xdr:colOff>
                <xdr:row>49</xdr:row>
                <xdr:rowOff>0</xdr:rowOff>
              </to>
            </anchor>
          </controlPr>
        </control>
      </mc:Choice>
    </mc:AlternateContent>
    <mc:AlternateContent xmlns:mc="http://schemas.openxmlformats.org/markup-compatibility/2006">
      <mc:Choice Requires="x14">
        <control shapeId="6302" r:id="rId163" name="Check Box 829">
          <controlPr defaultSize="0" autoFill="0" autoLine="0" autoPict="0">
            <anchor moveWithCells="1" sizeWithCells="1">
              <from>
                <xdr:col>11</xdr:col>
                <xdr:colOff>133350</xdr:colOff>
                <xdr:row>49</xdr:row>
                <xdr:rowOff>0</xdr:rowOff>
              </from>
              <to>
                <xdr:col>11</xdr:col>
                <xdr:colOff>438150</xdr:colOff>
                <xdr:row>49</xdr:row>
                <xdr:rowOff>0</xdr:rowOff>
              </to>
            </anchor>
          </controlPr>
        </control>
      </mc:Choice>
    </mc:AlternateContent>
    <mc:AlternateContent xmlns:mc="http://schemas.openxmlformats.org/markup-compatibility/2006">
      <mc:Choice Requires="x14">
        <control shapeId="6303" r:id="rId164" name="Check Box 830">
          <controlPr defaultSize="0" autoFill="0" autoLine="0" autoPict="0">
            <anchor moveWithCells="1" sizeWithCells="1">
              <from>
                <xdr:col>11</xdr:col>
                <xdr:colOff>133350</xdr:colOff>
                <xdr:row>49</xdr:row>
                <xdr:rowOff>0</xdr:rowOff>
              </from>
              <to>
                <xdr:col>11</xdr:col>
                <xdr:colOff>438150</xdr:colOff>
                <xdr:row>49</xdr:row>
                <xdr:rowOff>0</xdr:rowOff>
              </to>
            </anchor>
          </controlPr>
        </control>
      </mc:Choice>
    </mc:AlternateContent>
    <mc:AlternateContent xmlns:mc="http://schemas.openxmlformats.org/markup-compatibility/2006">
      <mc:Choice Requires="x14">
        <control shapeId="6304" r:id="rId165" name="Check Box 831">
          <controlPr defaultSize="0" autoFill="0" autoLine="0" autoPict="0">
            <anchor moveWithCells="1" sizeWithCells="1">
              <from>
                <xdr:col>11</xdr:col>
                <xdr:colOff>133350</xdr:colOff>
                <xdr:row>49</xdr:row>
                <xdr:rowOff>0</xdr:rowOff>
              </from>
              <to>
                <xdr:col>11</xdr:col>
                <xdr:colOff>438150</xdr:colOff>
                <xdr:row>49</xdr:row>
                <xdr:rowOff>0</xdr:rowOff>
              </to>
            </anchor>
          </controlPr>
        </control>
      </mc:Choice>
    </mc:AlternateContent>
    <mc:AlternateContent xmlns:mc="http://schemas.openxmlformats.org/markup-compatibility/2006">
      <mc:Choice Requires="x14">
        <control shapeId="6305" r:id="rId166" name="Check Box 832">
          <controlPr defaultSize="0" autoFill="0" autoLine="0" autoPict="0">
            <anchor moveWithCells="1" sizeWithCells="1">
              <from>
                <xdr:col>11</xdr:col>
                <xdr:colOff>133350</xdr:colOff>
                <xdr:row>49</xdr:row>
                <xdr:rowOff>0</xdr:rowOff>
              </from>
              <to>
                <xdr:col>11</xdr:col>
                <xdr:colOff>438150</xdr:colOff>
                <xdr:row>49</xdr:row>
                <xdr:rowOff>0</xdr:rowOff>
              </to>
            </anchor>
          </controlPr>
        </control>
      </mc:Choice>
    </mc:AlternateContent>
    <mc:AlternateContent xmlns:mc="http://schemas.openxmlformats.org/markup-compatibility/2006">
      <mc:Choice Requires="x14">
        <control shapeId="6306" r:id="rId167" name="Check Box 833">
          <controlPr defaultSize="0" autoFill="0" autoLine="0" autoPict="0">
            <anchor moveWithCells="1" sizeWithCells="1">
              <from>
                <xdr:col>11</xdr:col>
                <xdr:colOff>133350</xdr:colOff>
                <xdr:row>49</xdr:row>
                <xdr:rowOff>0</xdr:rowOff>
              </from>
              <to>
                <xdr:col>11</xdr:col>
                <xdr:colOff>438150</xdr:colOff>
                <xdr:row>49</xdr:row>
                <xdr:rowOff>0</xdr:rowOff>
              </to>
            </anchor>
          </controlPr>
        </control>
      </mc:Choice>
    </mc:AlternateContent>
    <mc:AlternateContent xmlns:mc="http://schemas.openxmlformats.org/markup-compatibility/2006">
      <mc:Choice Requires="x14">
        <control shapeId="6307" r:id="rId168" name="Check Box 834">
          <controlPr defaultSize="0" autoFill="0" autoLine="0" autoPict="0">
            <anchor moveWithCells="1" sizeWithCells="1">
              <from>
                <xdr:col>11</xdr:col>
                <xdr:colOff>133350</xdr:colOff>
                <xdr:row>49</xdr:row>
                <xdr:rowOff>0</xdr:rowOff>
              </from>
              <to>
                <xdr:col>11</xdr:col>
                <xdr:colOff>438150</xdr:colOff>
                <xdr:row>49</xdr:row>
                <xdr:rowOff>0</xdr:rowOff>
              </to>
            </anchor>
          </controlPr>
        </control>
      </mc:Choice>
    </mc:AlternateContent>
    <mc:AlternateContent xmlns:mc="http://schemas.openxmlformats.org/markup-compatibility/2006">
      <mc:Choice Requires="x14">
        <control shapeId="6308" r:id="rId169" name="Check Box 835">
          <controlPr defaultSize="0" autoFill="0" autoLine="0" autoPict="0">
            <anchor moveWithCells="1" sizeWithCells="1">
              <from>
                <xdr:col>11</xdr:col>
                <xdr:colOff>133350</xdr:colOff>
                <xdr:row>49</xdr:row>
                <xdr:rowOff>0</xdr:rowOff>
              </from>
              <to>
                <xdr:col>11</xdr:col>
                <xdr:colOff>438150</xdr:colOff>
                <xdr:row>49</xdr:row>
                <xdr:rowOff>0</xdr:rowOff>
              </to>
            </anchor>
          </controlPr>
        </control>
      </mc:Choice>
    </mc:AlternateContent>
    <mc:AlternateContent xmlns:mc="http://schemas.openxmlformats.org/markup-compatibility/2006">
      <mc:Choice Requires="x14">
        <control shapeId="6309" r:id="rId170" name="Check Box 836">
          <controlPr defaultSize="0" autoFill="0" autoLine="0" autoPict="0">
            <anchor moveWithCells="1" sizeWithCells="1">
              <from>
                <xdr:col>11</xdr:col>
                <xdr:colOff>133350</xdr:colOff>
                <xdr:row>49</xdr:row>
                <xdr:rowOff>0</xdr:rowOff>
              </from>
              <to>
                <xdr:col>11</xdr:col>
                <xdr:colOff>438150</xdr:colOff>
                <xdr:row>49</xdr:row>
                <xdr:rowOff>0</xdr:rowOff>
              </to>
            </anchor>
          </controlPr>
        </control>
      </mc:Choice>
    </mc:AlternateContent>
    <mc:AlternateContent xmlns:mc="http://schemas.openxmlformats.org/markup-compatibility/2006">
      <mc:Choice Requires="x14">
        <control shapeId="6310" r:id="rId171" name="Check Box 837">
          <controlPr defaultSize="0" autoFill="0" autoLine="0" autoPict="0">
            <anchor moveWithCells="1" sizeWithCells="1">
              <from>
                <xdr:col>11</xdr:col>
                <xdr:colOff>133350</xdr:colOff>
                <xdr:row>49</xdr:row>
                <xdr:rowOff>0</xdr:rowOff>
              </from>
              <to>
                <xdr:col>11</xdr:col>
                <xdr:colOff>438150</xdr:colOff>
                <xdr:row>49</xdr:row>
                <xdr:rowOff>0</xdr:rowOff>
              </to>
            </anchor>
          </controlPr>
        </control>
      </mc:Choice>
    </mc:AlternateContent>
    <mc:AlternateContent xmlns:mc="http://schemas.openxmlformats.org/markup-compatibility/2006">
      <mc:Choice Requires="x14">
        <control shapeId="6311" r:id="rId172" name="Check Box 838">
          <controlPr defaultSize="0" autoFill="0" autoLine="0" autoPict="0">
            <anchor moveWithCells="1" sizeWithCells="1">
              <from>
                <xdr:col>11</xdr:col>
                <xdr:colOff>133350</xdr:colOff>
                <xdr:row>49</xdr:row>
                <xdr:rowOff>0</xdr:rowOff>
              </from>
              <to>
                <xdr:col>11</xdr:col>
                <xdr:colOff>438150</xdr:colOff>
                <xdr:row>49</xdr:row>
                <xdr:rowOff>0</xdr:rowOff>
              </to>
            </anchor>
          </controlPr>
        </control>
      </mc:Choice>
    </mc:AlternateContent>
    <mc:AlternateContent xmlns:mc="http://schemas.openxmlformats.org/markup-compatibility/2006">
      <mc:Choice Requires="x14">
        <control shapeId="6312" r:id="rId173" name="Check Box 839">
          <controlPr defaultSize="0" autoFill="0" autoLine="0" autoPict="0">
            <anchor moveWithCells="1" sizeWithCells="1">
              <from>
                <xdr:col>11</xdr:col>
                <xdr:colOff>133350</xdr:colOff>
                <xdr:row>49</xdr:row>
                <xdr:rowOff>0</xdr:rowOff>
              </from>
              <to>
                <xdr:col>11</xdr:col>
                <xdr:colOff>438150</xdr:colOff>
                <xdr:row>49</xdr:row>
                <xdr:rowOff>0</xdr:rowOff>
              </to>
            </anchor>
          </controlPr>
        </control>
      </mc:Choice>
    </mc:AlternateContent>
    <mc:AlternateContent xmlns:mc="http://schemas.openxmlformats.org/markup-compatibility/2006">
      <mc:Choice Requires="x14">
        <control shapeId="6313" r:id="rId174" name="Check Box 840">
          <controlPr defaultSize="0" autoFill="0" autoLine="0" autoPict="0">
            <anchor moveWithCells="1" sizeWithCells="1">
              <from>
                <xdr:col>11</xdr:col>
                <xdr:colOff>133350</xdr:colOff>
                <xdr:row>49</xdr:row>
                <xdr:rowOff>0</xdr:rowOff>
              </from>
              <to>
                <xdr:col>11</xdr:col>
                <xdr:colOff>438150</xdr:colOff>
                <xdr:row>49</xdr:row>
                <xdr:rowOff>0</xdr:rowOff>
              </to>
            </anchor>
          </controlPr>
        </control>
      </mc:Choice>
    </mc:AlternateContent>
    <mc:AlternateContent xmlns:mc="http://schemas.openxmlformats.org/markup-compatibility/2006">
      <mc:Choice Requires="x14">
        <control shapeId="6314" r:id="rId175" name="Check Box 841">
          <controlPr defaultSize="0" autoFill="0" autoLine="0" autoPict="0">
            <anchor moveWithCells="1" sizeWithCells="1">
              <from>
                <xdr:col>11</xdr:col>
                <xdr:colOff>133350</xdr:colOff>
                <xdr:row>49</xdr:row>
                <xdr:rowOff>0</xdr:rowOff>
              </from>
              <to>
                <xdr:col>11</xdr:col>
                <xdr:colOff>438150</xdr:colOff>
                <xdr:row>49</xdr:row>
                <xdr:rowOff>0</xdr:rowOff>
              </to>
            </anchor>
          </controlPr>
        </control>
      </mc:Choice>
    </mc:AlternateContent>
    <mc:AlternateContent xmlns:mc="http://schemas.openxmlformats.org/markup-compatibility/2006">
      <mc:Choice Requires="x14">
        <control shapeId="6315" r:id="rId176" name="Check Box 842">
          <controlPr defaultSize="0" autoFill="0" autoLine="0" autoPict="0">
            <anchor moveWithCells="1" sizeWithCells="1">
              <from>
                <xdr:col>11</xdr:col>
                <xdr:colOff>133350</xdr:colOff>
                <xdr:row>49</xdr:row>
                <xdr:rowOff>0</xdr:rowOff>
              </from>
              <to>
                <xdr:col>11</xdr:col>
                <xdr:colOff>438150</xdr:colOff>
                <xdr:row>49</xdr:row>
                <xdr:rowOff>0</xdr:rowOff>
              </to>
            </anchor>
          </controlPr>
        </control>
      </mc:Choice>
    </mc:AlternateContent>
    <mc:AlternateContent xmlns:mc="http://schemas.openxmlformats.org/markup-compatibility/2006">
      <mc:Choice Requires="x14">
        <control shapeId="6316" r:id="rId177" name="Check Box 843">
          <controlPr defaultSize="0" autoFill="0" autoLine="0" autoPict="0">
            <anchor moveWithCells="1" sizeWithCells="1">
              <from>
                <xdr:col>11</xdr:col>
                <xdr:colOff>133350</xdr:colOff>
                <xdr:row>49</xdr:row>
                <xdr:rowOff>0</xdr:rowOff>
              </from>
              <to>
                <xdr:col>11</xdr:col>
                <xdr:colOff>438150</xdr:colOff>
                <xdr:row>49</xdr:row>
                <xdr:rowOff>0</xdr:rowOff>
              </to>
            </anchor>
          </controlPr>
        </control>
      </mc:Choice>
    </mc:AlternateContent>
    <mc:AlternateContent xmlns:mc="http://schemas.openxmlformats.org/markup-compatibility/2006">
      <mc:Choice Requires="x14">
        <control shapeId="6317" r:id="rId178" name="Check Box 847">
          <controlPr defaultSize="0" autoFill="0" autoLine="0" autoPict="0">
            <anchor moveWithCells="1" sizeWithCells="1">
              <from>
                <xdr:col>10</xdr:col>
                <xdr:colOff>133350</xdr:colOff>
                <xdr:row>146</xdr:row>
                <xdr:rowOff>19050</xdr:rowOff>
              </from>
              <to>
                <xdr:col>10</xdr:col>
                <xdr:colOff>438150</xdr:colOff>
                <xdr:row>146</xdr:row>
                <xdr:rowOff>228600</xdr:rowOff>
              </to>
            </anchor>
          </controlPr>
        </control>
      </mc:Choice>
    </mc:AlternateContent>
    <mc:AlternateContent xmlns:mc="http://schemas.openxmlformats.org/markup-compatibility/2006">
      <mc:Choice Requires="x14">
        <control shapeId="6318" r:id="rId179" name="Check Box 848">
          <controlPr defaultSize="0" autoFill="0" autoLine="0" autoPict="0">
            <anchor moveWithCells="1" sizeWithCells="1">
              <from>
                <xdr:col>10</xdr:col>
                <xdr:colOff>133350</xdr:colOff>
                <xdr:row>147</xdr:row>
                <xdr:rowOff>19050</xdr:rowOff>
              </from>
              <to>
                <xdr:col>10</xdr:col>
                <xdr:colOff>438150</xdr:colOff>
                <xdr:row>147</xdr:row>
                <xdr:rowOff>228600</xdr:rowOff>
              </to>
            </anchor>
          </controlPr>
        </control>
      </mc:Choice>
    </mc:AlternateContent>
    <mc:AlternateContent xmlns:mc="http://schemas.openxmlformats.org/markup-compatibility/2006">
      <mc:Choice Requires="x14">
        <control shapeId="6319" r:id="rId180" name="Check Box 849">
          <controlPr defaultSize="0" autoFill="0" autoLine="0" autoPict="0">
            <anchor moveWithCells="1" sizeWithCells="1">
              <from>
                <xdr:col>14</xdr:col>
                <xdr:colOff>285750</xdr:colOff>
                <xdr:row>146</xdr:row>
                <xdr:rowOff>19050</xdr:rowOff>
              </from>
              <to>
                <xdr:col>14</xdr:col>
                <xdr:colOff>561975</xdr:colOff>
                <xdr:row>146</xdr:row>
                <xdr:rowOff>219075</xdr:rowOff>
              </to>
            </anchor>
          </controlPr>
        </control>
      </mc:Choice>
    </mc:AlternateContent>
    <mc:AlternateContent xmlns:mc="http://schemas.openxmlformats.org/markup-compatibility/2006">
      <mc:Choice Requires="x14">
        <control shapeId="6320" r:id="rId181" name="Check Box 850">
          <controlPr defaultSize="0" autoFill="0" autoLine="0" autoPict="0">
            <anchor moveWithCells="1" sizeWithCells="1">
              <from>
                <xdr:col>10</xdr:col>
                <xdr:colOff>133350</xdr:colOff>
                <xdr:row>148</xdr:row>
                <xdr:rowOff>19050</xdr:rowOff>
              </from>
              <to>
                <xdr:col>10</xdr:col>
                <xdr:colOff>438150</xdr:colOff>
                <xdr:row>148</xdr:row>
                <xdr:rowOff>228600</xdr:rowOff>
              </to>
            </anchor>
          </controlPr>
        </control>
      </mc:Choice>
    </mc:AlternateContent>
    <mc:AlternateContent xmlns:mc="http://schemas.openxmlformats.org/markup-compatibility/2006">
      <mc:Choice Requires="x14">
        <control shapeId="6321" r:id="rId182" name="Check Box 851">
          <controlPr defaultSize="0" autoFill="0" autoLine="0" autoPict="0">
            <anchor moveWithCells="1" sizeWithCells="1">
              <from>
                <xdr:col>10</xdr:col>
                <xdr:colOff>133350</xdr:colOff>
                <xdr:row>149</xdr:row>
                <xdr:rowOff>19050</xdr:rowOff>
              </from>
              <to>
                <xdr:col>10</xdr:col>
                <xdr:colOff>438150</xdr:colOff>
                <xdr:row>149</xdr:row>
                <xdr:rowOff>228600</xdr:rowOff>
              </to>
            </anchor>
          </controlPr>
        </control>
      </mc:Choice>
    </mc:AlternateContent>
    <mc:AlternateContent xmlns:mc="http://schemas.openxmlformats.org/markup-compatibility/2006">
      <mc:Choice Requires="x14">
        <control shapeId="6322" r:id="rId183" name="Check Box 852">
          <controlPr defaultSize="0" autoFill="0" autoLine="0" autoPict="0">
            <anchor moveWithCells="1" sizeWithCells="1">
              <from>
                <xdr:col>10</xdr:col>
                <xdr:colOff>133350</xdr:colOff>
                <xdr:row>150</xdr:row>
                <xdr:rowOff>19050</xdr:rowOff>
              </from>
              <to>
                <xdr:col>10</xdr:col>
                <xdr:colOff>438150</xdr:colOff>
                <xdr:row>150</xdr:row>
                <xdr:rowOff>228600</xdr:rowOff>
              </to>
            </anchor>
          </controlPr>
        </control>
      </mc:Choice>
    </mc:AlternateContent>
    <mc:AlternateContent xmlns:mc="http://schemas.openxmlformats.org/markup-compatibility/2006">
      <mc:Choice Requires="x14">
        <control shapeId="6323" r:id="rId184" name="Check Box 853">
          <controlPr defaultSize="0" autoFill="0" autoLine="0" autoPict="0">
            <anchor moveWithCells="1" sizeWithCells="1">
              <from>
                <xdr:col>10</xdr:col>
                <xdr:colOff>133350</xdr:colOff>
                <xdr:row>151</xdr:row>
                <xdr:rowOff>19050</xdr:rowOff>
              </from>
              <to>
                <xdr:col>10</xdr:col>
                <xdr:colOff>438150</xdr:colOff>
                <xdr:row>151</xdr:row>
                <xdr:rowOff>228600</xdr:rowOff>
              </to>
            </anchor>
          </controlPr>
        </control>
      </mc:Choice>
    </mc:AlternateContent>
    <mc:AlternateContent xmlns:mc="http://schemas.openxmlformats.org/markup-compatibility/2006">
      <mc:Choice Requires="x14">
        <control shapeId="6324" r:id="rId185" name="Check Box 854">
          <controlPr defaultSize="0" autoFill="0" autoLine="0" autoPict="0">
            <anchor moveWithCells="1" sizeWithCells="1">
              <from>
                <xdr:col>10</xdr:col>
                <xdr:colOff>133350</xdr:colOff>
                <xdr:row>152</xdr:row>
                <xdr:rowOff>19050</xdr:rowOff>
              </from>
              <to>
                <xdr:col>10</xdr:col>
                <xdr:colOff>438150</xdr:colOff>
                <xdr:row>152</xdr:row>
                <xdr:rowOff>228600</xdr:rowOff>
              </to>
            </anchor>
          </controlPr>
        </control>
      </mc:Choice>
    </mc:AlternateContent>
    <mc:AlternateContent xmlns:mc="http://schemas.openxmlformats.org/markup-compatibility/2006">
      <mc:Choice Requires="x14">
        <control shapeId="6325" r:id="rId186" name="Check Box 855">
          <controlPr defaultSize="0" autoFill="0" autoLine="0" autoPict="0">
            <anchor moveWithCells="1" sizeWithCells="1">
              <from>
                <xdr:col>10</xdr:col>
                <xdr:colOff>133350</xdr:colOff>
                <xdr:row>153</xdr:row>
                <xdr:rowOff>19050</xdr:rowOff>
              </from>
              <to>
                <xdr:col>10</xdr:col>
                <xdr:colOff>438150</xdr:colOff>
                <xdr:row>153</xdr:row>
                <xdr:rowOff>228600</xdr:rowOff>
              </to>
            </anchor>
          </controlPr>
        </control>
      </mc:Choice>
    </mc:AlternateContent>
    <mc:AlternateContent xmlns:mc="http://schemas.openxmlformats.org/markup-compatibility/2006">
      <mc:Choice Requires="x14">
        <control shapeId="6326" r:id="rId187" name="Check Box 856">
          <controlPr defaultSize="0" autoFill="0" autoLine="0" autoPict="0">
            <anchor moveWithCells="1" sizeWithCells="1">
              <from>
                <xdr:col>10</xdr:col>
                <xdr:colOff>133350</xdr:colOff>
                <xdr:row>154</xdr:row>
                <xdr:rowOff>19050</xdr:rowOff>
              </from>
              <to>
                <xdr:col>10</xdr:col>
                <xdr:colOff>438150</xdr:colOff>
                <xdr:row>154</xdr:row>
                <xdr:rowOff>228600</xdr:rowOff>
              </to>
            </anchor>
          </controlPr>
        </control>
      </mc:Choice>
    </mc:AlternateContent>
    <mc:AlternateContent xmlns:mc="http://schemas.openxmlformats.org/markup-compatibility/2006">
      <mc:Choice Requires="x14">
        <control shapeId="6327" r:id="rId188" name="Check Box 857">
          <controlPr defaultSize="0" autoFill="0" autoLine="0" autoPict="0">
            <anchor moveWithCells="1" sizeWithCells="1">
              <from>
                <xdr:col>10</xdr:col>
                <xdr:colOff>133350</xdr:colOff>
                <xdr:row>155</xdr:row>
                <xdr:rowOff>19050</xdr:rowOff>
              </from>
              <to>
                <xdr:col>10</xdr:col>
                <xdr:colOff>438150</xdr:colOff>
                <xdr:row>155</xdr:row>
                <xdr:rowOff>228600</xdr:rowOff>
              </to>
            </anchor>
          </controlPr>
        </control>
      </mc:Choice>
    </mc:AlternateContent>
    <mc:AlternateContent xmlns:mc="http://schemas.openxmlformats.org/markup-compatibility/2006">
      <mc:Choice Requires="x14">
        <control shapeId="6328" r:id="rId189" name="Check Box 858">
          <controlPr defaultSize="0" autoFill="0" autoLine="0" autoPict="0">
            <anchor moveWithCells="1" sizeWithCells="1">
              <from>
                <xdr:col>10</xdr:col>
                <xdr:colOff>133350</xdr:colOff>
                <xdr:row>156</xdr:row>
                <xdr:rowOff>19050</xdr:rowOff>
              </from>
              <to>
                <xdr:col>10</xdr:col>
                <xdr:colOff>438150</xdr:colOff>
                <xdr:row>156</xdr:row>
                <xdr:rowOff>228600</xdr:rowOff>
              </to>
            </anchor>
          </controlPr>
        </control>
      </mc:Choice>
    </mc:AlternateContent>
    <mc:AlternateContent xmlns:mc="http://schemas.openxmlformats.org/markup-compatibility/2006">
      <mc:Choice Requires="x14">
        <control shapeId="6329" r:id="rId190" name="Check Box 859">
          <controlPr defaultSize="0" autoFill="0" autoLine="0" autoPict="0">
            <anchor moveWithCells="1" sizeWithCells="1">
              <from>
                <xdr:col>10</xdr:col>
                <xdr:colOff>133350</xdr:colOff>
                <xdr:row>157</xdr:row>
                <xdr:rowOff>19050</xdr:rowOff>
              </from>
              <to>
                <xdr:col>10</xdr:col>
                <xdr:colOff>438150</xdr:colOff>
                <xdr:row>157</xdr:row>
                <xdr:rowOff>228600</xdr:rowOff>
              </to>
            </anchor>
          </controlPr>
        </control>
      </mc:Choice>
    </mc:AlternateContent>
    <mc:AlternateContent xmlns:mc="http://schemas.openxmlformats.org/markup-compatibility/2006">
      <mc:Choice Requires="x14">
        <control shapeId="6330" r:id="rId191" name="Check Box 860">
          <controlPr defaultSize="0" autoFill="0" autoLine="0" autoPict="0">
            <anchor moveWithCells="1" sizeWithCells="1">
              <from>
                <xdr:col>10</xdr:col>
                <xdr:colOff>133350</xdr:colOff>
                <xdr:row>158</xdr:row>
                <xdr:rowOff>19050</xdr:rowOff>
              </from>
              <to>
                <xdr:col>10</xdr:col>
                <xdr:colOff>438150</xdr:colOff>
                <xdr:row>158</xdr:row>
                <xdr:rowOff>228600</xdr:rowOff>
              </to>
            </anchor>
          </controlPr>
        </control>
      </mc:Choice>
    </mc:AlternateContent>
    <mc:AlternateContent xmlns:mc="http://schemas.openxmlformats.org/markup-compatibility/2006">
      <mc:Choice Requires="x14">
        <control shapeId="6331" r:id="rId192" name="Check Box 861">
          <controlPr defaultSize="0" autoFill="0" autoLine="0" autoPict="0">
            <anchor moveWithCells="1" sizeWithCells="1">
              <from>
                <xdr:col>10</xdr:col>
                <xdr:colOff>133350</xdr:colOff>
                <xdr:row>159</xdr:row>
                <xdr:rowOff>19050</xdr:rowOff>
              </from>
              <to>
                <xdr:col>10</xdr:col>
                <xdr:colOff>438150</xdr:colOff>
                <xdr:row>159</xdr:row>
                <xdr:rowOff>228600</xdr:rowOff>
              </to>
            </anchor>
          </controlPr>
        </control>
      </mc:Choice>
    </mc:AlternateContent>
    <mc:AlternateContent xmlns:mc="http://schemas.openxmlformats.org/markup-compatibility/2006">
      <mc:Choice Requires="x14">
        <control shapeId="6332" r:id="rId193" name="Check Box 862">
          <controlPr defaultSize="0" autoFill="0" autoLine="0" autoPict="0">
            <anchor moveWithCells="1" sizeWithCells="1">
              <from>
                <xdr:col>10</xdr:col>
                <xdr:colOff>133350</xdr:colOff>
                <xdr:row>160</xdr:row>
                <xdr:rowOff>19050</xdr:rowOff>
              </from>
              <to>
                <xdr:col>10</xdr:col>
                <xdr:colOff>438150</xdr:colOff>
                <xdr:row>160</xdr:row>
                <xdr:rowOff>228600</xdr:rowOff>
              </to>
            </anchor>
          </controlPr>
        </control>
      </mc:Choice>
    </mc:AlternateContent>
    <mc:AlternateContent xmlns:mc="http://schemas.openxmlformats.org/markup-compatibility/2006">
      <mc:Choice Requires="x14">
        <control shapeId="6333" r:id="rId194" name="Check Box 863">
          <controlPr defaultSize="0" autoFill="0" autoLine="0" autoPict="0">
            <anchor moveWithCells="1" sizeWithCells="1">
              <from>
                <xdr:col>10</xdr:col>
                <xdr:colOff>133350</xdr:colOff>
                <xdr:row>161</xdr:row>
                <xdr:rowOff>19050</xdr:rowOff>
              </from>
              <to>
                <xdr:col>10</xdr:col>
                <xdr:colOff>438150</xdr:colOff>
                <xdr:row>161</xdr:row>
                <xdr:rowOff>228600</xdr:rowOff>
              </to>
            </anchor>
          </controlPr>
        </control>
      </mc:Choice>
    </mc:AlternateContent>
    <mc:AlternateContent xmlns:mc="http://schemas.openxmlformats.org/markup-compatibility/2006">
      <mc:Choice Requires="x14">
        <control shapeId="6334" r:id="rId195" name="Check Box 864">
          <controlPr defaultSize="0" autoFill="0" autoLine="0" autoPict="0">
            <anchor moveWithCells="1" sizeWithCells="1">
              <from>
                <xdr:col>10</xdr:col>
                <xdr:colOff>133350</xdr:colOff>
                <xdr:row>162</xdr:row>
                <xdr:rowOff>19050</xdr:rowOff>
              </from>
              <to>
                <xdr:col>10</xdr:col>
                <xdr:colOff>438150</xdr:colOff>
                <xdr:row>162</xdr:row>
                <xdr:rowOff>228600</xdr:rowOff>
              </to>
            </anchor>
          </controlPr>
        </control>
      </mc:Choice>
    </mc:AlternateContent>
    <mc:AlternateContent xmlns:mc="http://schemas.openxmlformats.org/markup-compatibility/2006">
      <mc:Choice Requires="x14">
        <control shapeId="6335" r:id="rId196" name="Check Box 865">
          <controlPr defaultSize="0" autoFill="0" autoLine="0" autoPict="0">
            <anchor moveWithCells="1" sizeWithCells="1">
              <from>
                <xdr:col>10</xdr:col>
                <xdr:colOff>133350</xdr:colOff>
                <xdr:row>163</xdr:row>
                <xdr:rowOff>19050</xdr:rowOff>
              </from>
              <to>
                <xdr:col>10</xdr:col>
                <xdr:colOff>438150</xdr:colOff>
                <xdr:row>163</xdr:row>
                <xdr:rowOff>228600</xdr:rowOff>
              </to>
            </anchor>
          </controlPr>
        </control>
      </mc:Choice>
    </mc:AlternateContent>
    <mc:AlternateContent xmlns:mc="http://schemas.openxmlformats.org/markup-compatibility/2006">
      <mc:Choice Requires="x14">
        <control shapeId="6336" r:id="rId197" name="Check Box 866">
          <controlPr defaultSize="0" autoFill="0" autoLine="0" autoPict="0">
            <anchor moveWithCells="1" sizeWithCells="1">
              <from>
                <xdr:col>10</xdr:col>
                <xdr:colOff>133350</xdr:colOff>
                <xdr:row>164</xdr:row>
                <xdr:rowOff>19050</xdr:rowOff>
              </from>
              <to>
                <xdr:col>10</xdr:col>
                <xdr:colOff>438150</xdr:colOff>
                <xdr:row>164</xdr:row>
                <xdr:rowOff>228600</xdr:rowOff>
              </to>
            </anchor>
          </controlPr>
        </control>
      </mc:Choice>
    </mc:AlternateContent>
    <mc:AlternateContent xmlns:mc="http://schemas.openxmlformats.org/markup-compatibility/2006">
      <mc:Choice Requires="x14">
        <control shapeId="6337" r:id="rId198" name="Check Box 867">
          <controlPr defaultSize="0" autoFill="0" autoLine="0" autoPict="0">
            <anchor moveWithCells="1" sizeWithCells="1">
              <from>
                <xdr:col>10</xdr:col>
                <xdr:colOff>133350</xdr:colOff>
                <xdr:row>165</xdr:row>
                <xdr:rowOff>19050</xdr:rowOff>
              </from>
              <to>
                <xdr:col>10</xdr:col>
                <xdr:colOff>438150</xdr:colOff>
                <xdr:row>165</xdr:row>
                <xdr:rowOff>228600</xdr:rowOff>
              </to>
            </anchor>
          </controlPr>
        </control>
      </mc:Choice>
    </mc:AlternateContent>
    <mc:AlternateContent xmlns:mc="http://schemas.openxmlformats.org/markup-compatibility/2006">
      <mc:Choice Requires="x14">
        <control shapeId="6338" r:id="rId199" name="Check Box 869">
          <controlPr defaultSize="0" autoFill="0" autoLine="0" autoPict="0">
            <anchor moveWithCells="1" sizeWithCells="1">
              <from>
                <xdr:col>10</xdr:col>
                <xdr:colOff>133350</xdr:colOff>
                <xdr:row>166</xdr:row>
                <xdr:rowOff>19050</xdr:rowOff>
              </from>
              <to>
                <xdr:col>10</xdr:col>
                <xdr:colOff>438150</xdr:colOff>
                <xdr:row>166</xdr:row>
                <xdr:rowOff>228600</xdr:rowOff>
              </to>
            </anchor>
          </controlPr>
        </control>
      </mc:Choice>
    </mc:AlternateContent>
    <mc:AlternateContent xmlns:mc="http://schemas.openxmlformats.org/markup-compatibility/2006">
      <mc:Choice Requires="x14">
        <control shapeId="6339" r:id="rId200" name="Check Box 870">
          <controlPr defaultSize="0" autoFill="0" autoLine="0" autoPict="0">
            <anchor moveWithCells="1" sizeWithCells="1">
              <from>
                <xdr:col>10</xdr:col>
                <xdr:colOff>133350</xdr:colOff>
                <xdr:row>167</xdr:row>
                <xdr:rowOff>19050</xdr:rowOff>
              </from>
              <to>
                <xdr:col>10</xdr:col>
                <xdr:colOff>438150</xdr:colOff>
                <xdr:row>167</xdr:row>
                <xdr:rowOff>228600</xdr:rowOff>
              </to>
            </anchor>
          </controlPr>
        </control>
      </mc:Choice>
    </mc:AlternateContent>
    <mc:AlternateContent xmlns:mc="http://schemas.openxmlformats.org/markup-compatibility/2006">
      <mc:Choice Requires="x14">
        <control shapeId="6340" r:id="rId201" name="Check Box 871">
          <controlPr defaultSize="0" autoFill="0" autoLine="0" autoPict="0">
            <anchor moveWithCells="1" sizeWithCells="1">
              <from>
                <xdr:col>10</xdr:col>
                <xdr:colOff>133350</xdr:colOff>
                <xdr:row>168</xdr:row>
                <xdr:rowOff>19050</xdr:rowOff>
              </from>
              <to>
                <xdr:col>10</xdr:col>
                <xdr:colOff>438150</xdr:colOff>
                <xdr:row>168</xdr:row>
                <xdr:rowOff>228600</xdr:rowOff>
              </to>
            </anchor>
          </controlPr>
        </control>
      </mc:Choice>
    </mc:AlternateContent>
    <mc:AlternateContent xmlns:mc="http://schemas.openxmlformats.org/markup-compatibility/2006">
      <mc:Choice Requires="x14">
        <control shapeId="6341" r:id="rId202" name="Check Box 872">
          <controlPr defaultSize="0" autoFill="0" autoLine="0" autoPict="0">
            <anchor moveWithCells="1" sizeWithCells="1">
              <from>
                <xdr:col>10</xdr:col>
                <xdr:colOff>133350</xdr:colOff>
                <xdr:row>169</xdr:row>
                <xdr:rowOff>19050</xdr:rowOff>
              </from>
              <to>
                <xdr:col>10</xdr:col>
                <xdr:colOff>438150</xdr:colOff>
                <xdr:row>169</xdr:row>
                <xdr:rowOff>228600</xdr:rowOff>
              </to>
            </anchor>
          </controlPr>
        </control>
      </mc:Choice>
    </mc:AlternateContent>
    <mc:AlternateContent xmlns:mc="http://schemas.openxmlformats.org/markup-compatibility/2006">
      <mc:Choice Requires="x14">
        <control shapeId="6342" r:id="rId203" name="Check Box 873">
          <controlPr defaultSize="0" autoFill="0" autoLine="0" autoPict="0">
            <anchor moveWithCells="1" sizeWithCells="1">
              <from>
                <xdr:col>10</xdr:col>
                <xdr:colOff>133350</xdr:colOff>
                <xdr:row>170</xdr:row>
                <xdr:rowOff>19050</xdr:rowOff>
              </from>
              <to>
                <xdr:col>10</xdr:col>
                <xdr:colOff>438150</xdr:colOff>
                <xdr:row>170</xdr:row>
                <xdr:rowOff>228600</xdr:rowOff>
              </to>
            </anchor>
          </controlPr>
        </control>
      </mc:Choice>
    </mc:AlternateContent>
    <mc:AlternateContent xmlns:mc="http://schemas.openxmlformats.org/markup-compatibility/2006">
      <mc:Choice Requires="x14">
        <control shapeId="6343" r:id="rId204" name="Check Box 874">
          <controlPr defaultSize="0" autoFill="0" autoLine="0" autoPict="0">
            <anchor moveWithCells="1" sizeWithCells="1">
              <from>
                <xdr:col>10</xdr:col>
                <xdr:colOff>133350</xdr:colOff>
                <xdr:row>171</xdr:row>
                <xdr:rowOff>19050</xdr:rowOff>
              </from>
              <to>
                <xdr:col>10</xdr:col>
                <xdr:colOff>438150</xdr:colOff>
                <xdr:row>171</xdr:row>
                <xdr:rowOff>228600</xdr:rowOff>
              </to>
            </anchor>
          </controlPr>
        </control>
      </mc:Choice>
    </mc:AlternateContent>
    <mc:AlternateContent xmlns:mc="http://schemas.openxmlformats.org/markup-compatibility/2006">
      <mc:Choice Requires="x14">
        <control shapeId="6344" r:id="rId205" name="Check Box 875">
          <controlPr defaultSize="0" autoFill="0" autoLine="0" autoPict="0">
            <anchor moveWithCells="1" sizeWithCells="1">
              <from>
                <xdr:col>10</xdr:col>
                <xdr:colOff>133350</xdr:colOff>
                <xdr:row>172</xdr:row>
                <xdr:rowOff>19050</xdr:rowOff>
              </from>
              <to>
                <xdr:col>10</xdr:col>
                <xdr:colOff>438150</xdr:colOff>
                <xdr:row>172</xdr:row>
                <xdr:rowOff>228600</xdr:rowOff>
              </to>
            </anchor>
          </controlPr>
        </control>
      </mc:Choice>
    </mc:AlternateContent>
    <mc:AlternateContent xmlns:mc="http://schemas.openxmlformats.org/markup-compatibility/2006">
      <mc:Choice Requires="x14">
        <control shapeId="6345" r:id="rId206" name="Check Box 876">
          <controlPr defaultSize="0" autoFill="0" autoLine="0" autoPict="0">
            <anchor moveWithCells="1" sizeWithCells="1">
              <from>
                <xdr:col>10</xdr:col>
                <xdr:colOff>133350</xdr:colOff>
                <xdr:row>173</xdr:row>
                <xdr:rowOff>19050</xdr:rowOff>
              </from>
              <to>
                <xdr:col>10</xdr:col>
                <xdr:colOff>438150</xdr:colOff>
                <xdr:row>173</xdr:row>
                <xdr:rowOff>228600</xdr:rowOff>
              </to>
            </anchor>
          </controlPr>
        </control>
      </mc:Choice>
    </mc:AlternateContent>
    <mc:AlternateContent xmlns:mc="http://schemas.openxmlformats.org/markup-compatibility/2006">
      <mc:Choice Requires="x14">
        <control shapeId="6346" r:id="rId207" name="Check Box 877">
          <controlPr defaultSize="0" autoFill="0" autoLine="0" autoPict="0">
            <anchor moveWithCells="1" sizeWithCells="1">
              <from>
                <xdr:col>10</xdr:col>
                <xdr:colOff>133350</xdr:colOff>
                <xdr:row>174</xdr:row>
                <xdr:rowOff>19050</xdr:rowOff>
              </from>
              <to>
                <xdr:col>10</xdr:col>
                <xdr:colOff>438150</xdr:colOff>
                <xdr:row>174</xdr:row>
                <xdr:rowOff>228600</xdr:rowOff>
              </to>
            </anchor>
          </controlPr>
        </control>
      </mc:Choice>
    </mc:AlternateContent>
    <mc:AlternateContent xmlns:mc="http://schemas.openxmlformats.org/markup-compatibility/2006">
      <mc:Choice Requires="x14">
        <control shapeId="6347" r:id="rId208" name="Check Box 878">
          <controlPr defaultSize="0" autoFill="0" autoLine="0" autoPict="0">
            <anchor moveWithCells="1" sizeWithCells="1">
              <from>
                <xdr:col>10</xdr:col>
                <xdr:colOff>133350</xdr:colOff>
                <xdr:row>175</xdr:row>
                <xdr:rowOff>19050</xdr:rowOff>
              </from>
              <to>
                <xdr:col>10</xdr:col>
                <xdr:colOff>438150</xdr:colOff>
                <xdr:row>175</xdr:row>
                <xdr:rowOff>228600</xdr:rowOff>
              </to>
            </anchor>
          </controlPr>
        </control>
      </mc:Choice>
    </mc:AlternateContent>
    <mc:AlternateContent xmlns:mc="http://schemas.openxmlformats.org/markup-compatibility/2006">
      <mc:Choice Requires="x14">
        <control shapeId="6348" r:id="rId209" name="Check Box 879">
          <controlPr defaultSize="0" autoFill="0" autoLine="0" autoPict="0">
            <anchor moveWithCells="1" sizeWithCells="1">
              <from>
                <xdr:col>10</xdr:col>
                <xdr:colOff>133350</xdr:colOff>
                <xdr:row>176</xdr:row>
                <xdr:rowOff>19050</xdr:rowOff>
              </from>
              <to>
                <xdr:col>10</xdr:col>
                <xdr:colOff>438150</xdr:colOff>
                <xdr:row>176</xdr:row>
                <xdr:rowOff>228600</xdr:rowOff>
              </to>
            </anchor>
          </controlPr>
        </control>
      </mc:Choice>
    </mc:AlternateContent>
    <mc:AlternateContent xmlns:mc="http://schemas.openxmlformats.org/markup-compatibility/2006">
      <mc:Choice Requires="x14">
        <control shapeId="6349" r:id="rId210" name="Check Box 880">
          <controlPr defaultSize="0" autoFill="0" autoLine="0" autoPict="0">
            <anchor moveWithCells="1" sizeWithCells="1">
              <from>
                <xdr:col>10</xdr:col>
                <xdr:colOff>133350</xdr:colOff>
                <xdr:row>177</xdr:row>
                <xdr:rowOff>19050</xdr:rowOff>
              </from>
              <to>
                <xdr:col>10</xdr:col>
                <xdr:colOff>438150</xdr:colOff>
                <xdr:row>177</xdr:row>
                <xdr:rowOff>228600</xdr:rowOff>
              </to>
            </anchor>
          </controlPr>
        </control>
      </mc:Choice>
    </mc:AlternateContent>
    <mc:AlternateContent xmlns:mc="http://schemas.openxmlformats.org/markup-compatibility/2006">
      <mc:Choice Requires="x14">
        <control shapeId="6350" r:id="rId211" name="Check Box 881">
          <controlPr defaultSize="0" autoFill="0" autoLine="0" autoPict="0">
            <anchor moveWithCells="1" sizeWithCells="1">
              <from>
                <xdr:col>10</xdr:col>
                <xdr:colOff>133350</xdr:colOff>
                <xdr:row>178</xdr:row>
                <xdr:rowOff>19050</xdr:rowOff>
              </from>
              <to>
                <xdr:col>10</xdr:col>
                <xdr:colOff>438150</xdr:colOff>
                <xdr:row>178</xdr:row>
                <xdr:rowOff>228600</xdr:rowOff>
              </to>
            </anchor>
          </controlPr>
        </control>
      </mc:Choice>
    </mc:AlternateContent>
    <mc:AlternateContent xmlns:mc="http://schemas.openxmlformats.org/markup-compatibility/2006">
      <mc:Choice Requires="x14">
        <control shapeId="6351" r:id="rId212" name="Check Box 882">
          <controlPr defaultSize="0" autoFill="0" autoLine="0" autoPict="0">
            <anchor moveWithCells="1" sizeWithCells="1">
              <from>
                <xdr:col>10</xdr:col>
                <xdr:colOff>133350</xdr:colOff>
                <xdr:row>179</xdr:row>
                <xdr:rowOff>19050</xdr:rowOff>
              </from>
              <to>
                <xdr:col>10</xdr:col>
                <xdr:colOff>438150</xdr:colOff>
                <xdr:row>179</xdr:row>
                <xdr:rowOff>228600</xdr:rowOff>
              </to>
            </anchor>
          </controlPr>
        </control>
      </mc:Choice>
    </mc:AlternateContent>
    <mc:AlternateContent xmlns:mc="http://schemas.openxmlformats.org/markup-compatibility/2006">
      <mc:Choice Requires="x14">
        <control shapeId="6352" r:id="rId213" name="Check Box 883">
          <controlPr defaultSize="0" autoFill="0" autoLine="0" autoPict="0">
            <anchor moveWithCells="1" sizeWithCells="1">
              <from>
                <xdr:col>10</xdr:col>
                <xdr:colOff>133350</xdr:colOff>
                <xdr:row>180</xdr:row>
                <xdr:rowOff>19050</xdr:rowOff>
              </from>
              <to>
                <xdr:col>10</xdr:col>
                <xdr:colOff>438150</xdr:colOff>
                <xdr:row>180</xdr:row>
                <xdr:rowOff>228600</xdr:rowOff>
              </to>
            </anchor>
          </controlPr>
        </control>
      </mc:Choice>
    </mc:AlternateContent>
    <mc:AlternateContent xmlns:mc="http://schemas.openxmlformats.org/markup-compatibility/2006">
      <mc:Choice Requires="x14">
        <control shapeId="6353" r:id="rId214" name="Check Box 884">
          <controlPr defaultSize="0" autoFill="0" autoLine="0" autoPict="0">
            <anchor moveWithCells="1" sizeWithCells="1">
              <from>
                <xdr:col>10</xdr:col>
                <xdr:colOff>133350</xdr:colOff>
                <xdr:row>181</xdr:row>
                <xdr:rowOff>19050</xdr:rowOff>
              </from>
              <to>
                <xdr:col>10</xdr:col>
                <xdr:colOff>438150</xdr:colOff>
                <xdr:row>181</xdr:row>
                <xdr:rowOff>228600</xdr:rowOff>
              </to>
            </anchor>
          </controlPr>
        </control>
      </mc:Choice>
    </mc:AlternateContent>
    <mc:AlternateContent xmlns:mc="http://schemas.openxmlformats.org/markup-compatibility/2006">
      <mc:Choice Requires="x14">
        <control shapeId="6354" r:id="rId215" name="Check Box 885">
          <controlPr defaultSize="0" autoFill="0" autoLine="0" autoPict="0">
            <anchor moveWithCells="1" sizeWithCells="1">
              <from>
                <xdr:col>10</xdr:col>
                <xdr:colOff>133350</xdr:colOff>
                <xdr:row>182</xdr:row>
                <xdr:rowOff>19050</xdr:rowOff>
              </from>
              <to>
                <xdr:col>10</xdr:col>
                <xdr:colOff>438150</xdr:colOff>
                <xdr:row>182</xdr:row>
                <xdr:rowOff>228600</xdr:rowOff>
              </to>
            </anchor>
          </controlPr>
        </control>
      </mc:Choice>
    </mc:AlternateContent>
    <mc:AlternateContent xmlns:mc="http://schemas.openxmlformats.org/markup-compatibility/2006">
      <mc:Choice Requires="x14">
        <control shapeId="6355" r:id="rId216" name="Check Box 886">
          <controlPr defaultSize="0" autoFill="0" autoLine="0" autoPict="0">
            <anchor moveWithCells="1" sizeWithCells="1">
              <from>
                <xdr:col>10</xdr:col>
                <xdr:colOff>133350</xdr:colOff>
                <xdr:row>183</xdr:row>
                <xdr:rowOff>19050</xdr:rowOff>
              </from>
              <to>
                <xdr:col>10</xdr:col>
                <xdr:colOff>438150</xdr:colOff>
                <xdr:row>183</xdr:row>
                <xdr:rowOff>228600</xdr:rowOff>
              </to>
            </anchor>
          </controlPr>
        </control>
      </mc:Choice>
    </mc:AlternateContent>
    <mc:AlternateContent xmlns:mc="http://schemas.openxmlformats.org/markup-compatibility/2006">
      <mc:Choice Requires="x14">
        <control shapeId="6356" r:id="rId217" name="Check Box 887">
          <controlPr defaultSize="0" autoFill="0" autoLine="0" autoPict="0">
            <anchor moveWithCells="1" sizeWithCells="1">
              <from>
                <xdr:col>10</xdr:col>
                <xdr:colOff>133350</xdr:colOff>
                <xdr:row>184</xdr:row>
                <xdr:rowOff>19050</xdr:rowOff>
              </from>
              <to>
                <xdr:col>10</xdr:col>
                <xdr:colOff>438150</xdr:colOff>
                <xdr:row>184</xdr:row>
                <xdr:rowOff>228600</xdr:rowOff>
              </to>
            </anchor>
          </controlPr>
        </control>
      </mc:Choice>
    </mc:AlternateContent>
    <mc:AlternateContent xmlns:mc="http://schemas.openxmlformats.org/markup-compatibility/2006">
      <mc:Choice Requires="x14">
        <control shapeId="6357" r:id="rId218" name="Check Box 888">
          <controlPr defaultSize="0" autoFill="0" autoLine="0" autoPict="0">
            <anchor moveWithCells="1" sizeWithCells="1">
              <from>
                <xdr:col>10</xdr:col>
                <xdr:colOff>133350</xdr:colOff>
                <xdr:row>185</xdr:row>
                <xdr:rowOff>19050</xdr:rowOff>
              </from>
              <to>
                <xdr:col>10</xdr:col>
                <xdr:colOff>438150</xdr:colOff>
                <xdr:row>185</xdr:row>
                <xdr:rowOff>228600</xdr:rowOff>
              </to>
            </anchor>
          </controlPr>
        </control>
      </mc:Choice>
    </mc:AlternateContent>
    <mc:AlternateContent xmlns:mc="http://schemas.openxmlformats.org/markup-compatibility/2006">
      <mc:Choice Requires="x14">
        <control shapeId="6358" r:id="rId219" name="Check Box 889">
          <controlPr defaultSize="0" autoFill="0" autoLine="0" autoPict="0">
            <anchor moveWithCells="1" sizeWithCells="1">
              <from>
                <xdr:col>10</xdr:col>
                <xdr:colOff>133350</xdr:colOff>
                <xdr:row>186</xdr:row>
                <xdr:rowOff>19050</xdr:rowOff>
              </from>
              <to>
                <xdr:col>10</xdr:col>
                <xdr:colOff>438150</xdr:colOff>
                <xdr:row>186</xdr:row>
                <xdr:rowOff>228600</xdr:rowOff>
              </to>
            </anchor>
          </controlPr>
        </control>
      </mc:Choice>
    </mc:AlternateContent>
    <mc:AlternateContent xmlns:mc="http://schemas.openxmlformats.org/markup-compatibility/2006">
      <mc:Choice Requires="x14">
        <control shapeId="6359" r:id="rId220" name="Check Box 890">
          <controlPr defaultSize="0" autoFill="0" autoLine="0" autoPict="0">
            <anchor moveWithCells="1" sizeWithCells="1">
              <from>
                <xdr:col>10</xdr:col>
                <xdr:colOff>133350</xdr:colOff>
                <xdr:row>187</xdr:row>
                <xdr:rowOff>19050</xdr:rowOff>
              </from>
              <to>
                <xdr:col>10</xdr:col>
                <xdr:colOff>438150</xdr:colOff>
                <xdr:row>187</xdr:row>
                <xdr:rowOff>228600</xdr:rowOff>
              </to>
            </anchor>
          </controlPr>
        </control>
      </mc:Choice>
    </mc:AlternateContent>
    <mc:AlternateContent xmlns:mc="http://schemas.openxmlformats.org/markup-compatibility/2006">
      <mc:Choice Requires="x14">
        <control shapeId="6360" r:id="rId221" name="Check Box 891">
          <controlPr defaultSize="0" autoFill="0" autoLine="0" autoPict="0">
            <anchor moveWithCells="1" sizeWithCells="1">
              <from>
                <xdr:col>10</xdr:col>
                <xdr:colOff>133350</xdr:colOff>
                <xdr:row>188</xdr:row>
                <xdr:rowOff>19050</xdr:rowOff>
              </from>
              <to>
                <xdr:col>10</xdr:col>
                <xdr:colOff>438150</xdr:colOff>
                <xdr:row>188</xdr:row>
                <xdr:rowOff>228600</xdr:rowOff>
              </to>
            </anchor>
          </controlPr>
        </control>
      </mc:Choice>
    </mc:AlternateContent>
    <mc:AlternateContent xmlns:mc="http://schemas.openxmlformats.org/markup-compatibility/2006">
      <mc:Choice Requires="x14">
        <control shapeId="6361" r:id="rId222" name="Check Box 892">
          <controlPr defaultSize="0" autoFill="0" autoLine="0" autoPict="0">
            <anchor moveWithCells="1" sizeWithCells="1">
              <from>
                <xdr:col>10</xdr:col>
                <xdr:colOff>133350</xdr:colOff>
                <xdr:row>189</xdr:row>
                <xdr:rowOff>19050</xdr:rowOff>
              </from>
              <to>
                <xdr:col>10</xdr:col>
                <xdr:colOff>438150</xdr:colOff>
                <xdr:row>189</xdr:row>
                <xdr:rowOff>228600</xdr:rowOff>
              </to>
            </anchor>
          </controlPr>
        </control>
      </mc:Choice>
    </mc:AlternateContent>
    <mc:AlternateContent xmlns:mc="http://schemas.openxmlformats.org/markup-compatibility/2006">
      <mc:Choice Requires="x14">
        <control shapeId="6362" r:id="rId223" name="Check Box 893">
          <controlPr defaultSize="0" autoFill="0" autoLine="0" autoPict="0">
            <anchor moveWithCells="1" sizeWithCells="1">
              <from>
                <xdr:col>10</xdr:col>
                <xdr:colOff>133350</xdr:colOff>
                <xdr:row>190</xdr:row>
                <xdr:rowOff>19050</xdr:rowOff>
              </from>
              <to>
                <xdr:col>10</xdr:col>
                <xdr:colOff>438150</xdr:colOff>
                <xdr:row>190</xdr:row>
                <xdr:rowOff>228600</xdr:rowOff>
              </to>
            </anchor>
          </controlPr>
        </control>
      </mc:Choice>
    </mc:AlternateContent>
    <mc:AlternateContent xmlns:mc="http://schemas.openxmlformats.org/markup-compatibility/2006">
      <mc:Choice Requires="x14">
        <control shapeId="6363" r:id="rId224" name="Check Box 894">
          <controlPr defaultSize="0" autoFill="0" autoLine="0" autoPict="0">
            <anchor moveWithCells="1" sizeWithCells="1">
              <from>
                <xdr:col>10</xdr:col>
                <xdr:colOff>133350</xdr:colOff>
                <xdr:row>191</xdr:row>
                <xdr:rowOff>19050</xdr:rowOff>
              </from>
              <to>
                <xdr:col>10</xdr:col>
                <xdr:colOff>438150</xdr:colOff>
                <xdr:row>191</xdr:row>
                <xdr:rowOff>228600</xdr:rowOff>
              </to>
            </anchor>
          </controlPr>
        </control>
      </mc:Choice>
    </mc:AlternateContent>
    <mc:AlternateContent xmlns:mc="http://schemas.openxmlformats.org/markup-compatibility/2006">
      <mc:Choice Requires="x14">
        <control shapeId="6364" r:id="rId225" name="Check Box 895">
          <controlPr defaultSize="0" autoFill="0" autoLine="0" autoPict="0">
            <anchor moveWithCells="1" sizeWithCells="1">
              <from>
                <xdr:col>10</xdr:col>
                <xdr:colOff>133350</xdr:colOff>
                <xdr:row>192</xdr:row>
                <xdr:rowOff>19050</xdr:rowOff>
              </from>
              <to>
                <xdr:col>10</xdr:col>
                <xdr:colOff>438150</xdr:colOff>
                <xdr:row>192</xdr:row>
                <xdr:rowOff>228600</xdr:rowOff>
              </to>
            </anchor>
          </controlPr>
        </control>
      </mc:Choice>
    </mc:AlternateContent>
    <mc:AlternateContent xmlns:mc="http://schemas.openxmlformats.org/markup-compatibility/2006">
      <mc:Choice Requires="x14">
        <control shapeId="6365" r:id="rId226" name="Check Box 896">
          <controlPr defaultSize="0" autoFill="0" autoLine="0" autoPict="0">
            <anchor moveWithCells="1" sizeWithCells="1">
              <from>
                <xdr:col>10</xdr:col>
                <xdr:colOff>133350</xdr:colOff>
                <xdr:row>193</xdr:row>
                <xdr:rowOff>19050</xdr:rowOff>
              </from>
              <to>
                <xdr:col>10</xdr:col>
                <xdr:colOff>438150</xdr:colOff>
                <xdr:row>193</xdr:row>
                <xdr:rowOff>228600</xdr:rowOff>
              </to>
            </anchor>
          </controlPr>
        </control>
      </mc:Choice>
    </mc:AlternateContent>
    <mc:AlternateContent xmlns:mc="http://schemas.openxmlformats.org/markup-compatibility/2006">
      <mc:Choice Requires="x14">
        <control shapeId="6366" r:id="rId227" name="Check Box 897">
          <controlPr defaultSize="0" autoFill="0" autoLine="0" autoPict="0">
            <anchor moveWithCells="1" sizeWithCells="1">
              <from>
                <xdr:col>10</xdr:col>
                <xdr:colOff>133350</xdr:colOff>
                <xdr:row>194</xdr:row>
                <xdr:rowOff>19050</xdr:rowOff>
              </from>
              <to>
                <xdr:col>10</xdr:col>
                <xdr:colOff>438150</xdr:colOff>
                <xdr:row>194</xdr:row>
                <xdr:rowOff>228600</xdr:rowOff>
              </to>
            </anchor>
          </controlPr>
        </control>
      </mc:Choice>
    </mc:AlternateContent>
    <mc:AlternateContent xmlns:mc="http://schemas.openxmlformats.org/markup-compatibility/2006">
      <mc:Choice Requires="x14">
        <control shapeId="6367" r:id="rId228" name="Check Box 898">
          <controlPr defaultSize="0" autoFill="0" autoLine="0" autoPict="0">
            <anchor moveWithCells="1" sizeWithCells="1">
              <from>
                <xdr:col>10</xdr:col>
                <xdr:colOff>133350</xdr:colOff>
                <xdr:row>195</xdr:row>
                <xdr:rowOff>19050</xdr:rowOff>
              </from>
              <to>
                <xdr:col>10</xdr:col>
                <xdr:colOff>438150</xdr:colOff>
                <xdr:row>195</xdr:row>
                <xdr:rowOff>228600</xdr:rowOff>
              </to>
            </anchor>
          </controlPr>
        </control>
      </mc:Choice>
    </mc:AlternateContent>
    <mc:AlternateContent xmlns:mc="http://schemas.openxmlformats.org/markup-compatibility/2006">
      <mc:Choice Requires="x14">
        <control shapeId="6368" r:id="rId229" name="Check Box 899">
          <controlPr defaultSize="0" autoFill="0" autoLine="0" autoPict="0">
            <anchor moveWithCells="1" sizeWithCells="1">
              <from>
                <xdr:col>10</xdr:col>
                <xdr:colOff>133350</xdr:colOff>
                <xdr:row>196</xdr:row>
                <xdr:rowOff>19050</xdr:rowOff>
              </from>
              <to>
                <xdr:col>10</xdr:col>
                <xdr:colOff>438150</xdr:colOff>
                <xdr:row>196</xdr:row>
                <xdr:rowOff>228600</xdr:rowOff>
              </to>
            </anchor>
          </controlPr>
        </control>
      </mc:Choice>
    </mc:AlternateContent>
    <mc:AlternateContent xmlns:mc="http://schemas.openxmlformats.org/markup-compatibility/2006">
      <mc:Choice Requires="x14">
        <control shapeId="6369" r:id="rId230" name="Check Box 900">
          <controlPr defaultSize="0" autoFill="0" autoLine="0" autoPict="0">
            <anchor moveWithCells="1" sizeWithCells="1">
              <from>
                <xdr:col>10</xdr:col>
                <xdr:colOff>133350</xdr:colOff>
                <xdr:row>197</xdr:row>
                <xdr:rowOff>19050</xdr:rowOff>
              </from>
              <to>
                <xdr:col>10</xdr:col>
                <xdr:colOff>438150</xdr:colOff>
                <xdr:row>197</xdr:row>
                <xdr:rowOff>228600</xdr:rowOff>
              </to>
            </anchor>
          </controlPr>
        </control>
      </mc:Choice>
    </mc:AlternateContent>
    <mc:AlternateContent xmlns:mc="http://schemas.openxmlformats.org/markup-compatibility/2006">
      <mc:Choice Requires="x14">
        <control shapeId="6370" r:id="rId231" name="Check Box 901">
          <controlPr defaultSize="0" autoFill="0" autoLine="0" autoPict="0">
            <anchor moveWithCells="1" sizeWithCells="1">
              <from>
                <xdr:col>10</xdr:col>
                <xdr:colOff>133350</xdr:colOff>
                <xdr:row>198</xdr:row>
                <xdr:rowOff>19050</xdr:rowOff>
              </from>
              <to>
                <xdr:col>10</xdr:col>
                <xdr:colOff>438150</xdr:colOff>
                <xdr:row>198</xdr:row>
                <xdr:rowOff>228600</xdr:rowOff>
              </to>
            </anchor>
          </controlPr>
        </control>
      </mc:Choice>
    </mc:AlternateContent>
    <mc:AlternateContent xmlns:mc="http://schemas.openxmlformats.org/markup-compatibility/2006">
      <mc:Choice Requires="x14">
        <control shapeId="6371" r:id="rId232" name="Check Box 902">
          <controlPr defaultSize="0" autoFill="0" autoLine="0" autoPict="0">
            <anchor moveWithCells="1" sizeWithCells="1">
              <from>
                <xdr:col>10</xdr:col>
                <xdr:colOff>133350</xdr:colOff>
                <xdr:row>199</xdr:row>
                <xdr:rowOff>19050</xdr:rowOff>
              </from>
              <to>
                <xdr:col>10</xdr:col>
                <xdr:colOff>438150</xdr:colOff>
                <xdr:row>199</xdr:row>
                <xdr:rowOff>228600</xdr:rowOff>
              </to>
            </anchor>
          </controlPr>
        </control>
      </mc:Choice>
    </mc:AlternateContent>
    <mc:AlternateContent xmlns:mc="http://schemas.openxmlformats.org/markup-compatibility/2006">
      <mc:Choice Requires="x14">
        <control shapeId="6372" r:id="rId233" name="Check Box 903">
          <controlPr defaultSize="0" autoFill="0" autoLine="0" autoPict="0">
            <anchor moveWithCells="1" sizeWithCells="1">
              <from>
                <xdr:col>10</xdr:col>
                <xdr:colOff>133350</xdr:colOff>
                <xdr:row>200</xdr:row>
                <xdr:rowOff>19050</xdr:rowOff>
              </from>
              <to>
                <xdr:col>10</xdr:col>
                <xdr:colOff>438150</xdr:colOff>
                <xdr:row>200</xdr:row>
                <xdr:rowOff>228600</xdr:rowOff>
              </to>
            </anchor>
          </controlPr>
        </control>
      </mc:Choice>
    </mc:AlternateContent>
    <mc:AlternateContent xmlns:mc="http://schemas.openxmlformats.org/markup-compatibility/2006">
      <mc:Choice Requires="x14">
        <control shapeId="6373" r:id="rId234" name="Check Box 904">
          <controlPr defaultSize="0" autoFill="0" autoLine="0" autoPict="0">
            <anchor moveWithCells="1" sizeWithCells="1">
              <from>
                <xdr:col>10</xdr:col>
                <xdr:colOff>133350</xdr:colOff>
                <xdr:row>201</xdr:row>
                <xdr:rowOff>19050</xdr:rowOff>
              </from>
              <to>
                <xdr:col>10</xdr:col>
                <xdr:colOff>438150</xdr:colOff>
                <xdr:row>201</xdr:row>
                <xdr:rowOff>228600</xdr:rowOff>
              </to>
            </anchor>
          </controlPr>
        </control>
      </mc:Choice>
    </mc:AlternateContent>
    <mc:AlternateContent xmlns:mc="http://schemas.openxmlformats.org/markup-compatibility/2006">
      <mc:Choice Requires="x14">
        <control shapeId="6374" r:id="rId235" name="Check Box 905">
          <controlPr defaultSize="0" autoFill="0" autoLine="0" autoPict="0">
            <anchor moveWithCells="1" sizeWithCells="1">
              <from>
                <xdr:col>10</xdr:col>
                <xdr:colOff>133350</xdr:colOff>
                <xdr:row>202</xdr:row>
                <xdr:rowOff>19050</xdr:rowOff>
              </from>
              <to>
                <xdr:col>10</xdr:col>
                <xdr:colOff>438150</xdr:colOff>
                <xdr:row>202</xdr:row>
                <xdr:rowOff>228600</xdr:rowOff>
              </to>
            </anchor>
          </controlPr>
        </control>
      </mc:Choice>
    </mc:AlternateContent>
    <mc:AlternateContent xmlns:mc="http://schemas.openxmlformats.org/markup-compatibility/2006">
      <mc:Choice Requires="x14">
        <control shapeId="6375" r:id="rId236" name="Check Box 906">
          <controlPr defaultSize="0" autoFill="0" autoLine="0" autoPict="0">
            <anchor moveWithCells="1" sizeWithCells="1">
              <from>
                <xdr:col>10</xdr:col>
                <xdr:colOff>133350</xdr:colOff>
                <xdr:row>203</xdr:row>
                <xdr:rowOff>19050</xdr:rowOff>
              </from>
              <to>
                <xdr:col>10</xdr:col>
                <xdr:colOff>438150</xdr:colOff>
                <xdr:row>203</xdr:row>
                <xdr:rowOff>228600</xdr:rowOff>
              </to>
            </anchor>
          </controlPr>
        </control>
      </mc:Choice>
    </mc:AlternateContent>
    <mc:AlternateContent xmlns:mc="http://schemas.openxmlformats.org/markup-compatibility/2006">
      <mc:Choice Requires="x14">
        <control shapeId="6376" r:id="rId237" name="Check Box 907">
          <controlPr defaultSize="0" autoFill="0" autoLine="0" autoPict="0">
            <anchor moveWithCells="1" sizeWithCells="1">
              <from>
                <xdr:col>10</xdr:col>
                <xdr:colOff>133350</xdr:colOff>
                <xdr:row>204</xdr:row>
                <xdr:rowOff>19050</xdr:rowOff>
              </from>
              <to>
                <xdr:col>10</xdr:col>
                <xdr:colOff>438150</xdr:colOff>
                <xdr:row>204</xdr:row>
                <xdr:rowOff>228600</xdr:rowOff>
              </to>
            </anchor>
          </controlPr>
        </control>
      </mc:Choice>
    </mc:AlternateContent>
    <mc:AlternateContent xmlns:mc="http://schemas.openxmlformats.org/markup-compatibility/2006">
      <mc:Choice Requires="x14">
        <control shapeId="6377" r:id="rId238" name="Check Box 986">
          <controlPr defaultSize="0" autoFill="0" autoLine="0" autoPict="0" macro="[0]!fieldCheck_Click">
            <anchor moveWithCells="1" sizeWithCells="1">
              <from>
                <xdr:col>11</xdr:col>
                <xdr:colOff>142875</xdr:colOff>
                <xdr:row>110</xdr:row>
                <xdr:rowOff>0</xdr:rowOff>
              </from>
              <to>
                <xdr:col>11</xdr:col>
                <xdr:colOff>457200</xdr:colOff>
                <xdr:row>110</xdr:row>
                <xdr:rowOff>219075</xdr:rowOff>
              </to>
            </anchor>
          </controlPr>
        </control>
      </mc:Choice>
    </mc:AlternateContent>
    <mc:AlternateContent xmlns:mc="http://schemas.openxmlformats.org/markup-compatibility/2006">
      <mc:Choice Requires="x14">
        <control shapeId="6378" r:id="rId239" name="Check Box 987">
          <controlPr defaultSize="0" autoFill="0" autoLine="0" autoPict="0" macro="[0]!fieldCheck_Click">
            <anchor moveWithCells="1" sizeWithCells="1">
              <from>
                <xdr:col>11</xdr:col>
                <xdr:colOff>142875</xdr:colOff>
                <xdr:row>111</xdr:row>
                <xdr:rowOff>0</xdr:rowOff>
              </from>
              <to>
                <xdr:col>11</xdr:col>
                <xdr:colOff>447675</xdr:colOff>
                <xdr:row>111</xdr:row>
                <xdr:rowOff>219075</xdr:rowOff>
              </to>
            </anchor>
          </controlPr>
        </control>
      </mc:Choice>
    </mc:AlternateContent>
    <mc:AlternateContent xmlns:mc="http://schemas.openxmlformats.org/markup-compatibility/2006">
      <mc:Choice Requires="x14">
        <control shapeId="6379" r:id="rId240" name="Check Box 988">
          <controlPr defaultSize="0" autoFill="0" autoLine="0" autoPict="0" macro="[0]!fieldCheck_Click">
            <anchor moveWithCells="1" sizeWithCells="1">
              <from>
                <xdr:col>11</xdr:col>
                <xdr:colOff>142875</xdr:colOff>
                <xdr:row>112</xdr:row>
                <xdr:rowOff>0</xdr:rowOff>
              </from>
              <to>
                <xdr:col>11</xdr:col>
                <xdr:colOff>447675</xdr:colOff>
                <xdr:row>112</xdr:row>
                <xdr:rowOff>219075</xdr:rowOff>
              </to>
            </anchor>
          </controlPr>
        </control>
      </mc:Choice>
    </mc:AlternateContent>
    <mc:AlternateContent xmlns:mc="http://schemas.openxmlformats.org/markup-compatibility/2006">
      <mc:Choice Requires="x14">
        <control shapeId="6380" r:id="rId241" name="Check Box 989">
          <controlPr defaultSize="0" autoFill="0" autoLine="0" autoPict="0" macro="[0]!fieldCheck_Click">
            <anchor moveWithCells="1" sizeWithCells="1">
              <from>
                <xdr:col>11</xdr:col>
                <xdr:colOff>142875</xdr:colOff>
                <xdr:row>113</xdr:row>
                <xdr:rowOff>0</xdr:rowOff>
              </from>
              <to>
                <xdr:col>11</xdr:col>
                <xdr:colOff>447675</xdr:colOff>
                <xdr:row>113</xdr:row>
                <xdr:rowOff>219075</xdr:rowOff>
              </to>
            </anchor>
          </controlPr>
        </control>
      </mc:Choice>
    </mc:AlternateContent>
    <mc:AlternateContent xmlns:mc="http://schemas.openxmlformats.org/markup-compatibility/2006">
      <mc:Choice Requires="x14">
        <control shapeId="6381" r:id="rId242" name="Check Box 990">
          <controlPr defaultSize="0" autoFill="0" autoLine="0" autoPict="0" macro="[0]!fieldCheck_Click">
            <anchor moveWithCells="1" sizeWithCells="1">
              <from>
                <xdr:col>11</xdr:col>
                <xdr:colOff>142875</xdr:colOff>
                <xdr:row>114</xdr:row>
                <xdr:rowOff>0</xdr:rowOff>
              </from>
              <to>
                <xdr:col>11</xdr:col>
                <xdr:colOff>447675</xdr:colOff>
                <xdr:row>114</xdr:row>
                <xdr:rowOff>219075</xdr:rowOff>
              </to>
            </anchor>
          </controlPr>
        </control>
      </mc:Choice>
    </mc:AlternateContent>
    <mc:AlternateContent xmlns:mc="http://schemas.openxmlformats.org/markup-compatibility/2006">
      <mc:Choice Requires="x14">
        <control shapeId="6382" r:id="rId243" name="Check Box 991">
          <controlPr defaultSize="0" autoFill="0" autoLine="0" autoPict="0" macro="[0]!fieldCheck_Click">
            <anchor moveWithCells="1" sizeWithCells="1">
              <from>
                <xdr:col>11</xdr:col>
                <xdr:colOff>142875</xdr:colOff>
                <xdr:row>114</xdr:row>
                <xdr:rowOff>219075</xdr:rowOff>
              </from>
              <to>
                <xdr:col>11</xdr:col>
                <xdr:colOff>447675</xdr:colOff>
                <xdr:row>115</xdr:row>
                <xdr:rowOff>209550</xdr:rowOff>
              </to>
            </anchor>
          </controlPr>
        </control>
      </mc:Choice>
    </mc:AlternateContent>
    <mc:AlternateContent xmlns:mc="http://schemas.openxmlformats.org/markup-compatibility/2006">
      <mc:Choice Requires="x14">
        <control shapeId="6383" r:id="rId244" name="Check Box 992">
          <controlPr defaultSize="0" autoFill="0" autoLine="0" autoPict="0" macro="[0]!fieldCheck_Click">
            <anchor moveWithCells="1" sizeWithCells="1">
              <from>
                <xdr:col>11</xdr:col>
                <xdr:colOff>142875</xdr:colOff>
                <xdr:row>116</xdr:row>
                <xdr:rowOff>0</xdr:rowOff>
              </from>
              <to>
                <xdr:col>11</xdr:col>
                <xdr:colOff>447675</xdr:colOff>
                <xdr:row>116</xdr:row>
                <xdr:rowOff>219075</xdr:rowOff>
              </to>
            </anchor>
          </controlPr>
        </control>
      </mc:Choice>
    </mc:AlternateContent>
    <mc:AlternateContent xmlns:mc="http://schemas.openxmlformats.org/markup-compatibility/2006">
      <mc:Choice Requires="x14">
        <control shapeId="6384" r:id="rId245" name="Check Box 993">
          <controlPr defaultSize="0" autoFill="0" autoLine="0" autoPict="0" macro="[0]!fieldCheck_Click">
            <anchor moveWithCells="1" sizeWithCells="1">
              <from>
                <xdr:col>11</xdr:col>
                <xdr:colOff>142875</xdr:colOff>
                <xdr:row>117</xdr:row>
                <xdr:rowOff>0</xdr:rowOff>
              </from>
              <to>
                <xdr:col>11</xdr:col>
                <xdr:colOff>447675</xdr:colOff>
                <xdr:row>117</xdr:row>
                <xdr:rowOff>219075</xdr:rowOff>
              </to>
            </anchor>
          </controlPr>
        </control>
      </mc:Choice>
    </mc:AlternateContent>
    <mc:AlternateContent xmlns:mc="http://schemas.openxmlformats.org/markup-compatibility/2006">
      <mc:Choice Requires="x14">
        <control shapeId="6385" r:id="rId246" name="Check Box 994">
          <controlPr defaultSize="0" autoFill="0" autoLine="0" autoPict="0" macro="[0]!fieldCheck_Click">
            <anchor moveWithCells="1" sizeWithCells="1">
              <from>
                <xdr:col>11</xdr:col>
                <xdr:colOff>142875</xdr:colOff>
                <xdr:row>118</xdr:row>
                <xdr:rowOff>0</xdr:rowOff>
              </from>
              <to>
                <xdr:col>11</xdr:col>
                <xdr:colOff>447675</xdr:colOff>
                <xdr:row>118</xdr:row>
                <xdr:rowOff>219075</xdr:rowOff>
              </to>
            </anchor>
          </controlPr>
        </control>
      </mc:Choice>
    </mc:AlternateContent>
    <mc:AlternateContent xmlns:mc="http://schemas.openxmlformats.org/markup-compatibility/2006">
      <mc:Choice Requires="x14">
        <control shapeId="6386" r:id="rId247" name="Check Box 995">
          <controlPr defaultSize="0" autoFill="0" autoLine="0" autoPict="0" macro="[0]!fieldCheck_Click">
            <anchor moveWithCells="1" sizeWithCells="1">
              <from>
                <xdr:col>11</xdr:col>
                <xdr:colOff>142875</xdr:colOff>
                <xdr:row>119</xdr:row>
                <xdr:rowOff>0</xdr:rowOff>
              </from>
              <to>
                <xdr:col>11</xdr:col>
                <xdr:colOff>447675</xdr:colOff>
                <xdr:row>119</xdr:row>
                <xdr:rowOff>219075</xdr:rowOff>
              </to>
            </anchor>
          </controlPr>
        </control>
      </mc:Choice>
    </mc:AlternateContent>
    <mc:AlternateContent xmlns:mc="http://schemas.openxmlformats.org/markup-compatibility/2006">
      <mc:Choice Requires="x14">
        <control shapeId="6387" r:id="rId248" name="Check Box 996">
          <controlPr defaultSize="0" autoFill="0" autoLine="0" autoPict="0" macro="[0]!fieldCheck_Click">
            <anchor moveWithCells="1" sizeWithCells="1">
              <from>
                <xdr:col>11</xdr:col>
                <xdr:colOff>142875</xdr:colOff>
                <xdr:row>120</xdr:row>
                <xdr:rowOff>0</xdr:rowOff>
              </from>
              <to>
                <xdr:col>11</xdr:col>
                <xdr:colOff>447675</xdr:colOff>
                <xdr:row>120</xdr:row>
                <xdr:rowOff>219075</xdr:rowOff>
              </to>
            </anchor>
          </controlPr>
        </control>
      </mc:Choice>
    </mc:AlternateContent>
    <mc:AlternateContent xmlns:mc="http://schemas.openxmlformats.org/markup-compatibility/2006">
      <mc:Choice Requires="x14">
        <control shapeId="6388" r:id="rId249" name="Check Box 997">
          <controlPr defaultSize="0" autoFill="0" autoLine="0" autoPict="0" macro="[0]!fieldCheck_Click">
            <anchor moveWithCells="1" sizeWithCells="1">
              <from>
                <xdr:col>11</xdr:col>
                <xdr:colOff>142875</xdr:colOff>
                <xdr:row>121</xdr:row>
                <xdr:rowOff>0</xdr:rowOff>
              </from>
              <to>
                <xdr:col>11</xdr:col>
                <xdr:colOff>447675</xdr:colOff>
                <xdr:row>121</xdr:row>
                <xdr:rowOff>219075</xdr:rowOff>
              </to>
            </anchor>
          </controlPr>
        </control>
      </mc:Choice>
    </mc:AlternateContent>
    <mc:AlternateContent xmlns:mc="http://schemas.openxmlformats.org/markup-compatibility/2006">
      <mc:Choice Requires="x14">
        <control shapeId="6389" r:id="rId250" name="Check Box 998">
          <controlPr defaultSize="0" autoFill="0" autoLine="0" autoPict="0" macro="[0]!fieldCheck_Click">
            <anchor moveWithCells="1" sizeWithCells="1">
              <from>
                <xdr:col>11</xdr:col>
                <xdr:colOff>142875</xdr:colOff>
                <xdr:row>122</xdr:row>
                <xdr:rowOff>0</xdr:rowOff>
              </from>
              <to>
                <xdr:col>11</xdr:col>
                <xdr:colOff>447675</xdr:colOff>
                <xdr:row>122</xdr:row>
                <xdr:rowOff>219075</xdr:rowOff>
              </to>
            </anchor>
          </controlPr>
        </control>
      </mc:Choice>
    </mc:AlternateContent>
    <mc:AlternateContent xmlns:mc="http://schemas.openxmlformats.org/markup-compatibility/2006">
      <mc:Choice Requires="x14">
        <control shapeId="6390" r:id="rId251" name="Check Box 999">
          <controlPr defaultSize="0" autoFill="0" autoLine="0" autoPict="0" macro="[0]!fieldCheck_Click">
            <anchor moveWithCells="1" sizeWithCells="1">
              <from>
                <xdr:col>11</xdr:col>
                <xdr:colOff>142875</xdr:colOff>
                <xdr:row>123</xdr:row>
                <xdr:rowOff>0</xdr:rowOff>
              </from>
              <to>
                <xdr:col>11</xdr:col>
                <xdr:colOff>447675</xdr:colOff>
                <xdr:row>123</xdr:row>
                <xdr:rowOff>219075</xdr:rowOff>
              </to>
            </anchor>
          </controlPr>
        </control>
      </mc:Choice>
    </mc:AlternateContent>
    <mc:AlternateContent xmlns:mc="http://schemas.openxmlformats.org/markup-compatibility/2006">
      <mc:Choice Requires="x14">
        <control shapeId="6391" r:id="rId252" name="Check Box 1000">
          <controlPr defaultSize="0" autoFill="0" autoLine="0" autoPict="0" macro="[0]!fieldCheck_Click">
            <anchor moveWithCells="1" sizeWithCells="1">
              <from>
                <xdr:col>11</xdr:col>
                <xdr:colOff>142875</xdr:colOff>
                <xdr:row>124</xdr:row>
                <xdr:rowOff>0</xdr:rowOff>
              </from>
              <to>
                <xdr:col>11</xdr:col>
                <xdr:colOff>447675</xdr:colOff>
                <xdr:row>124</xdr:row>
                <xdr:rowOff>219075</xdr:rowOff>
              </to>
            </anchor>
          </controlPr>
        </control>
      </mc:Choice>
    </mc:AlternateContent>
    <mc:AlternateContent xmlns:mc="http://schemas.openxmlformats.org/markup-compatibility/2006">
      <mc:Choice Requires="x14">
        <control shapeId="6392" r:id="rId253" name="Check Box 1001">
          <controlPr defaultSize="0" autoFill="0" autoLine="0" autoPict="0" macro="[0]!fieldCheck_Click">
            <anchor moveWithCells="1" sizeWithCells="1">
              <from>
                <xdr:col>11</xdr:col>
                <xdr:colOff>142875</xdr:colOff>
                <xdr:row>125</xdr:row>
                <xdr:rowOff>0</xdr:rowOff>
              </from>
              <to>
                <xdr:col>11</xdr:col>
                <xdr:colOff>447675</xdr:colOff>
                <xdr:row>125</xdr:row>
                <xdr:rowOff>219075</xdr:rowOff>
              </to>
            </anchor>
          </controlPr>
        </control>
      </mc:Choice>
    </mc:AlternateContent>
    <mc:AlternateContent xmlns:mc="http://schemas.openxmlformats.org/markup-compatibility/2006">
      <mc:Choice Requires="x14">
        <control shapeId="6393" r:id="rId254" name="Check Box 1002">
          <controlPr defaultSize="0" autoFill="0" autoLine="0" autoPict="0" macro="[0]!fieldCheck_Click">
            <anchor moveWithCells="1" sizeWithCells="1">
              <from>
                <xdr:col>11</xdr:col>
                <xdr:colOff>142875</xdr:colOff>
                <xdr:row>126</xdr:row>
                <xdr:rowOff>0</xdr:rowOff>
              </from>
              <to>
                <xdr:col>11</xdr:col>
                <xdr:colOff>447675</xdr:colOff>
                <xdr:row>126</xdr:row>
                <xdr:rowOff>219075</xdr:rowOff>
              </to>
            </anchor>
          </controlPr>
        </control>
      </mc:Choice>
    </mc:AlternateContent>
    <mc:AlternateContent xmlns:mc="http://schemas.openxmlformats.org/markup-compatibility/2006">
      <mc:Choice Requires="x14">
        <control shapeId="6394" r:id="rId255" name="Check Box 1003">
          <controlPr defaultSize="0" autoFill="0" autoLine="0" autoPict="0" macro="[0]!fieldCheck_Click">
            <anchor moveWithCells="1" sizeWithCells="1">
              <from>
                <xdr:col>11</xdr:col>
                <xdr:colOff>142875</xdr:colOff>
                <xdr:row>127</xdr:row>
                <xdr:rowOff>0</xdr:rowOff>
              </from>
              <to>
                <xdr:col>11</xdr:col>
                <xdr:colOff>447675</xdr:colOff>
                <xdr:row>127</xdr:row>
                <xdr:rowOff>219075</xdr:rowOff>
              </to>
            </anchor>
          </controlPr>
        </control>
      </mc:Choice>
    </mc:AlternateContent>
    <mc:AlternateContent xmlns:mc="http://schemas.openxmlformats.org/markup-compatibility/2006">
      <mc:Choice Requires="x14">
        <control shapeId="6395" r:id="rId256" name="Check Box 1004">
          <controlPr defaultSize="0" autoFill="0" autoLine="0" autoPict="0" macro="[0]!fieldCheck_Click">
            <anchor moveWithCells="1" sizeWithCells="1">
              <from>
                <xdr:col>11</xdr:col>
                <xdr:colOff>142875</xdr:colOff>
                <xdr:row>128</xdr:row>
                <xdr:rowOff>0</xdr:rowOff>
              </from>
              <to>
                <xdr:col>11</xdr:col>
                <xdr:colOff>447675</xdr:colOff>
                <xdr:row>128</xdr:row>
                <xdr:rowOff>219075</xdr:rowOff>
              </to>
            </anchor>
          </controlPr>
        </control>
      </mc:Choice>
    </mc:AlternateContent>
    <mc:AlternateContent xmlns:mc="http://schemas.openxmlformats.org/markup-compatibility/2006">
      <mc:Choice Requires="x14">
        <control shapeId="6396" r:id="rId257" name="Check Box 1005">
          <controlPr defaultSize="0" autoFill="0" autoLine="0" autoPict="0" macro="[0]!fieldCheck_Click">
            <anchor moveWithCells="1" sizeWithCells="1">
              <from>
                <xdr:col>11</xdr:col>
                <xdr:colOff>142875</xdr:colOff>
                <xdr:row>129</xdr:row>
                <xdr:rowOff>0</xdr:rowOff>
              </from>
              <to>
                <xdr:col>11</xdr:col>
                <xdr:colOff>447675</xdr:colOff>
                <xdr:row>129</xdr:row>
                <xdr:rowOff>219075</xdr:rowOff>
              </to>
            </anchor>
          </controlPr>
        </control>
      </mc:Choice>
    </mc:AlternateContent>
    <mc:AlternateContent xmlns:mc="http://schemas.openxmlformats.org/markup-compatibility/2006">
      <mc:Choice Requires="x14">
        <control shapeId="6397" r:id="rId258" name="Check Box 1006">
          <controlPr defaultSize="0" autoFill="0" autoLine="0" autoPict="0" macro="[0]!fieldCheck_Click">
            <anchor moveWithCells="1" sizeWithCells="1">
              <from>
                <xdr:col>11</xdr:col>
                <xdr:colOff>142875</xdr:colOff>
                <xdr:row>130</xdr:row>
                <xdr:rowOff>0</xdr:rowOff>
              </from>
              <to>
                <xdr:col>11</xdr:col>
                <xdr:colOff>447675</xdr:colOff>
                <xdr:row>130</xdr:row>
                <xdr:rowOff>219075</xdr:rowOff>
              </to>
            </anchor>
          </controlPr>
        </control>
      </mc:Choice>
    </mc:AlternateContent>
    <mc:AlternateContent xmlns:mc="http://schemas.openxmlformats.org/markup-compatibility/2006">
      <mc:Choice Requires="x14">
        <control shapeId="6398" r:id="rId259" name="Check Box 1007">
          <controlPr defaultSize="0" autoFill="0" autoLine="0" autoPict="0" macro="[0]!fieldCheck_Click">
            <anchor moveWithCells="1" sizeWithCells="1">
              <from>
                <xdr:col>11</xdr:col>
                <xdr:colOff>142875</xdr:colOff>
                <xdr:row>131</xdr:row>
                <xdr:rowOff>0</xdr:rowOff>
              </from>
              <to>
                <xdr:col>11</xdr:col>
                <xdr:colOff>447675</xdr:colOff>
                <xdr:row>131</xdr:row>
                <xdr:rowOff>219075</xdr:rowOff>
              </to>
            </anchor>
          </controlPr>
        </control>
      </mc:Choice>
    </mc:AlternateContent>
    <mc:AlternateContent xmlns:mc="http://schemas.openxmlformats.org/markup-compatibility/2006">
      <mc:Choice Requires="x14">
        <control shapeId="6399" r:id="rId260" name="Check Box 1008">
          <controlPr defaultSize="0" autoFill="0" autoLine="0" autoPict="0" macro="[0]!fieldCheck_Click">
            <anchor moveWithCells="1" sizeWithCells="1">
              <from>
                <xdr:col>11</xdr:col>
                <xdr:colOff>142875</xdr:colOff>
                <xdr:row>132</xdr:row>
                <xdr:rowOff>0</xdr:rowOff>
              </from>
              <to>
                <xdr:col>11</xdr:col>
                <xdr:colOff>447675</xdr:colOff>
                <xdr:row>132</xdr:row>
                <xdr:rowOff>219075</xdr:rowOff>
              </to>
            </anchor>
          </controlPr>
        </control>
      </mc:Choice>
    </mc:AlternateContent>
    <mc:AlternateContent xmlns:mc="http://schemas.openxmlformats.org/markup-compatibility/2006">
      <mc:Choice Requires="x14">
        <control shapeId="6400" r:id="rId261" name="Check Box 1009">
          <controlPr defaultSize="0" autoFill="0" autoLine="0" autoPict="0" macro="[0]!fieldCheck_Click">
            <anchor moveWithCells="1" sizeWithCells="1">
              <from>
                <xdr:col>11</xdr:col>
                <xdr:colOff>142875</xdr:colOff>
                <xdr:row>133</xdr:row>
                <xdr:rowOff>0</xdr:rowOff>
              </from>
              <to>
                <xdr:col>11</xdr:col>
                <xdr:colOff>447675</xdr:colOff>
                <xdr:row>133</xdr:row>
                <xdr:rowOff>219075</xdr:rowOff>
              </to>
            </anchor>
          </controlPr>
        </control>
      </mc:Choice>
    </mc:AlternateContent>
    <mc:AlternateContent xmlns:mc="http://schemas.openxmlformats.org/markup-compatibility/2006">
      <mc:Choice Requires="x14">
        <control shapeId="6401" r:id="rId262" name="Check Box 1010">
          <controlPr defaultSize="0" autoFill="0" autoLine="0" autoPict="0" macro="[0]!fieldCheck_Click">
            <anchor moveWithCells="1" sizeWithCells="1">
              <from>
                <xdr:col>11</xdr:col>
                <xdr:colOff>142875</xdr:colOff>
                <xdr:row>134</xdr:row>
                <xdr:rowOff>0</xdr:rowOff>
              </from>
              <to>
                <xdr:col>11</xdr:col>
                <xdr:colOff>447675</xdr:colOff>
                <xdr:row>134</xdr:row>
                <xdr:rowOff>219075</xdr:rowOff>
              </to>
            </anchor>
          </controlPr>
        </control>
      </mc:Choice>
    </mc:AlternateContent>
    <mc:AlternateContent xmlns:mc="http://schemas.openxmlformats.org/markup-compatibility/2006">
      <mc:Choice Requires="x14">
        <control shapeId="6402" r:id="rId263" name="Check Box 1011">
          <controlPr defaultSize="0" autoFill="0" autoLine="0" autoPict="0" macro="[0]!fieldCheck_Click">
            <anchor moveWithCells="1" sizeWithCells="1">
              <from>
                <xdr:col>11</xdr:col>
                <xdr:colOff>142875</xdr:colOff>
                <xdr:row>135</xdr:row>
                <xdr:rowOff>0</xdr:rowOff>
              </from>
              <to>
                <xdr:col>11</xdr:col>
                <xdr:colOff>447675</xdr:colOff>
                <xdr:row>135</xdr:row>
                <xdr:rowOff>219075</xdr:rowOff>
              </to>
            </anchor>
          </controlPr>
        </control>
      </mc:Choice>
    </mc:AlternateContent>
    <mc:AlternateContent xmlns:mc="http://schemas.openxmlformats.org/markup-compatibility/2006">
      <mc:Choice Requires="x14">
        <control shapeId="6403" r:id="rId264" name="Check Box 1012">
          <controlPr defaultSize="0" autoFill="0" autoLine="0" autoPict="0" macro="[0]!fieldCheck_Click">
            <anchor moveWithCells="1" sizeWithCells="1">
              <from>
                <xdr:col>11</xdr:col>
                <xdr:colOff>142875</xdr:colOff>
                <xdr:row>136</xdr:row>
                <xdr:rowOff>0</xdr:rowOff>
              </from>
              <to>
                <xdr:col>11</xdr:col>
                <xdr:colOff>447675</xdr:colOff>
                <xdr:row>136</xdr:row>
                <xdr:rowOff>219075</xdr:rowOff>
              </to>
            </anchor>
          </controlPr>
        </control>
      </mc:Choice>
    </mc:AlternateContent>
    <mc:AlternateContent xmlns:mc="http://schemas.openxmlformats.org/markup-compatibility/2006">
      <mc:Choice Requires="x14">
        <control shapeId="6404" r:id="rId265" name="Check Box 1013">
          <controlPr defaultSize="0" autoFill="0" autoLine="0" autoPict="0" macro="[0]!fieldCheck_Click">
            <anchor moveWithCells="1" sizeWithCells="1">
              <from>
                <xdr:col>11</xdr:col>
                <xdr:colOff>142875</xdr:colOff>
                <xdr:row>137</xdr:row>
                <xdr:rowOff>0</xdr:rowOff>
              </from>
              <to>
                <xdr:col>11</xdr:col>
                <xdr:colOff>447675</xdr:colOff>
                <xdr:row>137</xdr:row>
                <xdr:rowOff>219075</xdr:rowOff>
              </to>
            </anchor>
          </controlPr>
        </control>
      </mc:Choice>
    </mc:AlternateContent>
    <mc:AlternateContent xmlns:mc="http://schemas.openxmlformats.org/markup-compatibility/2006">
      <mc:Choice Requires="x14">
        <control shapeId="6405" r:id="rId266" name="Check Box 1014">
          <controlPr defaultSize="0" autoFill="0" autoLine="0" autoPict="0" macro="[0]!fieldCheck_Click">
            <anchor moveWithCells="1" sizeWithCells="1">
              <from>
                <xdr:col>11</xdr:col>
                <xdr:colOff>142875</xdr:colOff>
                <xdr:row>138</xdr:row>
                <xdr:rowOff>0</xdr:rowOff>
              </from>
              <to>
                <xdr:col>11</xdr:col>
                <xdr:colOff>447675</xdr:colOff>
                <xdr:row>138</xdr:row>
                <xdr:rowOff>219075</xdr:rowOff>
              </to>
            </anchor>
          </controlPr>
        </control>
      </mc:Choice>
    </mc:AlternateContent>
    <mc:AlternateContent xmlns:mc="http://schemas.openxmlformats.org/markup-compatibility/2006">
      <mc:Choice Requires="x14">
        <control shapeId="6406" r:id="rId267" name="Check Box 1015">
          <controlPr defaultSize="0" autoFill="0" autoLine="0" autoPict="0" macro="[0]!fieldCheck_Click">
            <anchor moveWithCells="1" sizeWithCells="1">
              <from>
                <xdr:col>11</xdr:col>
                <xdr:colOff>142875</xdr:colOff>
                <xdr:row>139</xdr:row>
                <xdr:rowOff>0</xdr:rowOff>
              </from>
              <to>
                <xdr:col>11</xdr:col>
                <xdr:colOff>447675</xdr:colOff>
                <xdr:row>139</xdr:row>
                <xdr:rowOff>219075</xdr:rowOff>
              </to>
            </anchor>
          </controlPr>
        </control>
      </mc:Choice>
    </mc:AlternateContent>
    <mc:AlternateContent xmlns:mc="http://schemas.openxmlformats.org/markup-compatibility/2006">
      <mc:Choice Requires="x14">
        <control shapeId="6407" r:id="rId268" name="Check Box 1016">
          <controlPr defaultSize="0" autoFill="0" autoLine="0" autoPict="0" macro="[0]!fieldCheck_Click">
            <anchor moveWithCells="1" sizeWithCells="1">
              <from>
                <xdr:col>11</xdr:col>
                <xdr:colOff>142875</xdr:colOff>
                <xdr:row>140</xdr:row>
                <xdr:rowOff>0</xdr:rowOff>
              </from>
              <to>
                <xdr:col>11</xdr:col>
                <xdr:colOff>447675</xdr:colOff>
                <xdr:row>140</xdr:row>
                <xdr:rowOff>219075</xdr:rowOff>
              </to>
            </anchor>
          </controlPr>
        </control>
      </mc:Choice>
    </mc:AlternateContent>
    <mc:AlternateContent xmlns:mc="http://schemas.openxmlformats.org/markup-compatibility/2006">
      <mc:Choice Requires="x14">
        <control shapeId="6408" r:id="rId269" name="Check Box 1017">
          <controlPr defaultSize="0" autoFill="0" autoLine="0" autoPict="0" macro="[0]!fieldCheck_Click">
            <anchor moveWithCells="1" sizeWithCells="1">
              <from>
                <xdr:col>11</xdr:col>
                <xdr:colOff>142875</xdr:colOff>
                <xdr:row>141</xdr:row>
                <xdr:rowOff>0</xdr:rowOff>
              </from>
              <to>
                <xdr:col>11</xdr:col>
                <xdr:colOff>447675</xdr:colOff>
                <xdr:row>141</xdr:row>
                <xdr:rowOff>219075</xdr:rowOff>
              </to>
            </anchor>
          </controlPr>
        </control>
      </mc:Choice>
    </mc:AlternateContent>
    <mc:AlternateContent xmlns:mc="http://schemas.openxmlformats.org/markup-compatibility/2006">
      <mc:Choice Requires="x14">
        <control shapeId="6409" r:id="rId270" name="Check Box 1018">
          <controlPr defaultSize="0" autoFill="0" autoLine="0" autoPict="0" macro="[0]!fieldCheck_Click">
            <anchor moveWithCells="1" sizeWithCells="1">
              <from>
                <xdr:col>11</xdr:col>
                <xdr:colOff>142875</xdr:colOff>
                <xdr:row>142</xdr:row>
                <xdr:rowOff>0</xdr:rowOff>
              </from>
              <to>
                <xdr:col>11</xdr:col>
                <xdr:colOff>447675</xdr:colOff>
                <xdr:row>142</xdr:row>
                <xdr:rowOff>219075</xdr:rowOff>
              </to>
            </anchor>
          </controlPr>
        </control>
      </mc:Choice>
    </mc:AlternateContent>
    <mc:AlternateContent xmlns:mc="http://schemas.openxmlformats.org/markup-compatibility/2006">
      <mc:Choice Requires="x14">
        <control shapeId="6410" r:id="rId271" name="Check Box 1019">
          <controlPr defaultSize="0" autoFill="0" autoLine="0" autoPict="0" macro="[0]!fieldCheck_Click">
            <anchor moveWithCells="1" sizeWithCells="1">
              <from>
                <xdr:col>11</xdr:col>
                <xdr:colOff>142875</xdr:colOff>
                <xdr:row>143</xdr:row>
                <xdr:rowOff>0</xdr:rowOff>
              </from>
              <to>
                <xdr:col>11</xdr:col>
                <xdr:colOff>447675</xdr:colOff>
                <xdr:row>143</xdr:row>
                <xdr:rowOff>219075</xdr:rowOff>
              </to>
            </anchor>
          </controlPr>
        </control>
      </mc:Choice>
    </mc:AlternateContent>
    <mc:AlternateContent xmlns:mc="http://schemas.openxmlformats.org/markup-compatibility/2006">
      <mc:Choice Requires="x14">
        <control shapeId="6411" r:id="rId272" name="Check Box 1020">
          <controlPr defaultSize="0" autoFill="0" autoLine="0" autoPict="0" macro="[0]!fieldCheck_Click">
            <anchor moveWithCells="1" sizeWithCells="1">
              <from>
                <xdr:col>11</xdr:col>
                <xdr:colOff>142875</xdr:colOff>
                <xdr:row>144</xdr:row>
                <xdr:rowOff>0</xdr:rowOff>
              </from>
              <to>
                <xdr:col>11</xdr:col>
                <xdr:colOff>447675</xdr:colOff>
                <xdr:row>144</xdr:row>
                <xdr:rowOff>219075</xdr:rowOff>
              </to>
            </anchor>
          </controlPr>
        </control>
      </mc:Choice>
    </mc:AlternateContent>
    <mc:AlternateContent xmlns:mc="http://schemas.openxmlformats.org/markup-compatibility/2006">
      <mc:Choice Requires="x14">
        <control shapeId="6412" r:id="rId273" name="Check Box 1021">
          <controlPr defaultSize="0" autoFill="0" autoLine="0" autoPict="0" macro="[0]!fieldCheck_Click">
            <anchor moveWithCells="1" sizeWithCells="1">
              <from>
                <xdr:col>11</xdr:col>
                <xdr:colOff>142875</xdr:colOff>
                <xdr:row>145</xdr:row>
                <xdr:rowOff>0</xdr:rowOff>
              </from>
              <to>
                <xdr:col>11</xdr:col>
                <xdr:colOff>447675</xdr:colOff>
                <xdr:row>145</xdr:row>
                <xdr:rowOff>219075</xdr:rowOff>
              </to>
            </anchor>
          </controlPr>
        </control>
      </mc:Choice>
    </mc:AlternateContent>
    <mc:AlternateContent xmlns:mc="http://schemas.openxmlformats.org/markup-compatibility/2006">
      <mc:Choice Requires="x14">
        <control shapeId="6413" r:id="rId274" name="Check Box 1022">
          <controlPr defaultSize="0" autoFill="0" autoLine="0" autoPict="0" macro="[0]!fieldCheck_Click">
            <anchor moveWithCells="1" sizeWithCells="1">
              <from>
                <xdr:col>11</xdr:col>
                <xdr:colOff>142875</xdr:colOff>
                <xdr:row>146</xdr:row>
                <xdr:rowOff>0</xdr:rowOff>
              </from>
              <to>
                <xdr:col>11</xdr:col>
                <xdr:colOff>447675</xdr:colOff>
                <xdr:row>146</xdr:row>
                <xdr:rowOff>219075</xdr:rowOff>
              </to>
            </anchor>
          </controlPr>
        </control>
      </mc:Choice>
    </mc:AlternateContent>
    <mc:AlternateContent xmlns:mc="http://schemas.openxmlformats.org/markup-compatibility/2006">
      <mc:Choice Requires="x14">
        <control shapeId="6414" r:id="rId275" name="Check Box 1023">
          <controlPr defaultSize="0" autoFill="0" autoLine="0" autoPict="0" macro="[0]!fieldCheck_Click">
            <anchor moveWithCells="1" sizeWithCells="1">
              <from>
                <xdr:col>11</xdr:col>
                <xdr:colOff>142875</xdr:colOff>
                <xdr:row>147</xdr:row>
                <xdr:rowOff>0</xdr:rowOff>
              </from>
              <to>
                <xdr:col>11</xdr:col>
                <xdr:colOff>447675</xdr:colOff>
                <xdr:row>147</xdr:row>
                <xdr:rowOff>219075</xdr:rowOff>
              </to>
            </anchor>
          </controlPr>
        </control>
      </mc:Choice>
    </mc:AlternateContent>
    <mc:AlternateContent xmlns:mc="http://schemas.openxmlformats.org/markup-compatibility/2006">
      <mc:Choice Requires="x14">
        <control shapeId="24576" r:id="rId276" name="Check Box 1024">
          <controlPr defaultSize="0" autoFill="0" autoLine="0" autoPict="0" macro="[0]!fieldCheck_Click">
            <anchor moveWithCells="1" sizeWithCells="1">
              <from>
                <xdr:col>11</xdr:col>
                <xdr:colOff>142875</xdr:colOff>
                <xdr:row>148</xdr:row>
                <xdr:rowOff>0</xdr:rowOff>
              </from>
              <to>
                <xdr:col>11</xdr:col>
                <xdr:colOff>447675</xdr:colOff>
                <xdr:row>148</xdr:row>
                <xdr:rowOff>219075</xdr:rowOff>
              </to>
            </anchor>
          </controlPr>
        </control>
      </mc:Choice>
    </mc:AlternateContent>
    <mc:AlternateContent xmlns:mc="http://schemas.openxmlformats.org/markup-compatibility/2006">
      <mc:Choice Requires="x14">
        <control shapeId="24577" r:id="rId277" name="Check Box 1025">
          <controlPr defaultSize="0" autoFill="0" autoLine="0" autoPict="0" macro="[0]!fieldCheck_Click">
            <anchor moveWithCells="1" sizeWithCells="1">
              <from>
                <xdr:col>11</xdr:col>
                <xdr:colOff>142875</xdr:colOff>
                <xdr:row>149</xdr:row>
                <xdr:rowOff>0</xdr:rowOff>
              </from>
              <to>
                <xdr:col>11</xdr:col>
                <xdr:colOff>447675</xdr:colOff>
                <xdr:row>149</xdr:row>
                <xdr:rowOff>219075</xdr:rowOff>
              </to>
            </anchor>
          </controlPr>
        </control>
      </mc:Choice>
    </mc:AlternateContent>
    <mc:AlternateContent xmlns:mc="http://schemas.openxmlformats.org/markup-compatibility/2006">
      <mc:Choice Requires="x14">
        <control shapeId="24578" r:id="rId278" name="Check Box 1026">
          <controlPr defaultSize="0" autoFill="0" autoLine="0" autoPict="0" macro="[0]!fieldCheck_Click">
            <anchor moveWithCells="1" sizeWithCells="1">
              <from>
                <xdr:col>11</xdr:col>
                <xdr:colOff>142875</xdr:colOff>
                <xdr:row>150</xdr:row>
                <xdr:rowOff>0</xdr:rowOff>
              </from>
              <to>
                <xdr:col>11</xdr:col>
                <xdr:colOff>447675</xdr:colOff>
                <xdr:row>150</xdr:row>
                <xdr:rowOff>209550</xdr:rowOff>
              </to>
            </anchor>
          </controlPr>
        </control>
      </mc:Choice>
    </mc:AlternateContent>
    <mc:AlternateContent xmlns:mc="http://schemas.openxmlformats.org/markup-compatibility/2006">
      <mc:Choice Requires="x14">
        <control shapeId="24579" r:id="rId279" name="Check Box 1027">
          <controlPr defaultSize="0" autoFill="0" autoLine="0" autoPict="0" macro="[0]!fieldCheck_Click">
            <anchor moveWithCells="1" sizeWithCells="1">
              <from>
                <xdr:col>11</xdr:col>
                <xdr:colOff>142875</xdr:colOff>
                <xdr:row>151</xdr:row>
                <xdr:rowOff>0</xdr:rowOff>
              </from>
              <to>
                <xdr:col>11</xdr:col>
                <xdr:colOff>447675</xdr:colOff>
                <xdr:row>151</xdr:row>
                <xdr:rowOff>219075</xdr:rowOff>
              </to>
            </anchor>
          </controlPr>
        </control>
      </mc:Choice>
    </mc:AlternateContent>
    <mc:AlternateContent xmlns:mc="http://schemas.openxmlformats.org/markup-compatibility/2006">
      <mc:Choice Requires="x14">
        <control shapeId="24580" r:id="rId280" name="Check Box 1028">
          <controlPr defaultSize="0" autoFill="0" autoLine="0" autoPict="0" macro="[0]!fieldCheck_Click">
            <anchor moveWithCells="1" sizeWithCells="1">
              <from>
                <xdr:col>11</xdr:col>
                <xdr:colOff>142875</xdr:colOff>
                <xdr:row>152</xdr:row>
                <xdr:rowOff>0</xdr:rowOff>
              </from>
              <to>
                <xdr:col>11</xdr:col>
                <xdr:colOff>447675</xdr:colOff>
                <xdr:row>152</xdr:row>
                <xdr:rowOff>219075</xdr:rowOff>
              </to>
            </anchor>
          </controlPr>
        </control>
      </mc:Choice>
    </mc:AlternateContent>
    <mc:AlternateContent xmlns:mc="http://schemas.openxmlformats.org/markup-compatibility/2006">
      <mc:Choice Requires="x14">
        <control shapeId="24581" r:id="rId281" name="Check Box 1029">
          <controlPr defaultSize="0" autoFill="0" autoLine="0" autoPict="0" macro="[0]!fieldCheck_Click">
            <anchor moveWithCells="1" sizeWithCells="1">
              <from>
                <xdr:col>11</xdr:col>
                <xdr:colOff>142875</xdr:colOff>
                <xdr:row>153</xdr:row>
                <xdr:rowOff>0</xdr:rowOff>
              </from>
              <to>
                <xdr:col>11</xdr:col>
                <xdr:colOff>447675</xdr:colOff>
                <xdr:row>153</xdr:row>
                <xdr:rowOff>219075</xdr:rowOff>
              </to>
            </anchor>
          </controlPr>
        </control>
      </mc:Choice>
    </mc:AlternateContent>
    <mc:AlternateContent xmlns:mc="http://schemas.openxmlformats.org/markup-compatibility/2006">
      <mc:Choice Requires="x14">
        <control shapeId="24582" r:id="rId282" name="Check Box 1030">
          <controlPr defaultSize="0" autoFill="0" autoLine="0" autoPict="0" macro="[0]!fieldCheck_Click">
            <anchor moveWithCells="1" sizeWithCells="1">
              <from>
                <xdr:col>11</xdr:col>
                <xdr:colOff>142875</xdr:colOff>
                <xdr:row>154</xdr:row>
                <xdr:rowOff>0</xdr:rowOff>
              </from>
              <to>
                <xdr:col>11</xdr:col>
                <xdr:colOff>447675</xdr:colOff>
                <xdr:row>154</xdr:row>
                <xdr:rowOff>219075</xdr:rowOff>
              </to>
            </anchor>
          </controlPr>
        </control>
      </mc:Choice>
    </mc:AlternateContent>
    <mc:AlternateContent xmlns:mc="http://schemas.openxmlformats.org/markup-compatibility/2006">
      <mc:Choice Requires="x14">
        <control shapeId="24583" r:id="rId283" name="Check Box 1031">
          <controlPr defaultSize="0" autoFill="0" autoLine="0" autoPict="0" macro="[0]!fieldCheck_Click">
            <anchor moveWithCells="1" sizeWithCells="1">
              <from>
                <xdr:col>11</xdr:col>
                <xdr:colOff>142875</xdr:colOff>
                <xdr:row>155</xdr:row>
                <xdr:rowOff>0</xdr:rowOff>
              </from>
              <to>
                <xdr:col>11</xdr:col>
                <xdr:colOff>447675</xdr:colOff>
                <xdr:row>155</xdr:row>
                <xdr:rowOff>219075</xdr:rowOff>
              </to>
            </anchor>
          </controlPr>
        </control>
      </mc:Choice>
    </mc:AlternateContent>
    <mc:AlternateContent xmlns:mc="http://schemas.openxmlformats.org/markup-compatibility/2006">
      <mc:Choice Requires="x14">
        <control shapeId="24584" r:id="rId284" name="Check Box 1032">
          <controlPr defaultSize="0" autoFill="0" autoLine="0" autoPict="0" macro="[0]!fieldCheck_Click">
            <anchor moveWithCells="1" sizeWithCells="1">
              <from>
                <xdr:col>11</xdr:col>
                <xdr:colOff>142875</xdr:colOff>
                <xdr:row>156</xdr:row>
                <xdr:rowOff>0</xdr:rowOff>
              </from>
              <to>
                <xdr:col>11</xdr:col>
                <xdr:colOff>447675</xdr:colOff>
                <xdr:row>156</xdr:row>
                <xdr:rowOff>219075</xdr:rowOff>
              </to>
            </anchor>
          </controlPr>
        </control>
      </mc:Choice>
    </mc:AlternateContent>
    <mc:AlternateContent xmlns:mc="http://schemas.openxmlformats.org/markup-compatibility/2006">
      <mc:Choice Requires="x14">
        <control shapeId="24585" r:id="rId285" name="Check Box 1033">
          <controlPr defaultSize="0" autoFill="0" autoLine="0" autoPict="0" macro="[0]!fieldCheck_Click">
            <anchor moveWithCells="1" sizeWithCells="1">
              <from>
                <xdr:col>11</xdr:col>
                <xdr:colOff>142875</xdr:colOff>
                <xdr:row>157</xdr:row>
                <xdr:rowOff>0</xdr:rowOff>
              </from>
              <to>
                <xdr:col>11</xdr:col>
                <xdr:colOff>447675</xdr:colOff>
                <xdr:row>157</xdr:row>
                <xdr:rowOff>219075</xdr:rowOff>
              </to>
            </anchor>
          </controlPr>
        </control>
      </mc:Choice>
    </mc:AlternateContent>
    <mc:AlternateContent xmlns:mc="http://schemas.openxmlformats.org/markup-compatibility/2006">
      <mc:Choice Requires="x14">
        <control shapeId="24586" r:id="rId286" name="Check Box 1034">
          <controlPr defaultSize="0" autoFill="0" autoLine="0" autoPict="0" macro="[0]!fieldCheck_Click">
            <anchor moveWithCells="1" sizeWithCells="1">
              <from>
                <xdr:col>11</xdr:col>
                <xdr:colOff>142875</xdr:colOff>
                <xdr:row>158</xdr:row>
                <xdr:rowOff>0</xdr:rowOff>
              </from>
              <to>
                <xdr:col>11</xdr:col>
                <xdr:colOff>447675</xdr:colOff>
                <xdr:row>158</xdr:row>
                <xdr:rowOff>219075</xdr:rowOff>
              </to>
            </anchor>
          </controlPr>
        </control>
      </mc:Choice>
    </mc:AlternateContent>
    <mc:AlternateContent xmlns:mc="http://schemas.openxmlformats.org/markup-compatibility/2006">
      <mc:Choice Requires="x14">
        <control shapeId="24587" r:id="rId287" name="Check Box 1035">
          <controlPr defaultSize="0" autoFill="0" autoLine="0" autoPict="0" macro="[0]!fieldCheck_Click">
            <anchor moveWithCells="1" sizeWithCells="1">
              <from>
                <xdr:col>11</xdr:col>
                <xdr:colOff>142875</xdr:colOff>
                <xdr:row>159</xdr:row>
                <xdr:rowOff>0</xdr:rowOff>
              </from>
              <to>
                <xdr:col>11</xdr:col>
                <xdr:colOff>447675</xdr:colOff>
                <xdr:row>159</xdr:row>
                <xdr:rowOff>219075</xdr:rowOff>
              </to>
            </anchor>
          </controlPr>
        </control>
      </mc:Choice>
    </mc:AlternateContent>
    <mc:AlternateContent xmlns:mc="http://schemas.openxmlformats.org/markup-compatibility/2006">
      <mc:Choice Requires="x14">
        <control shapeId="24588" r:id="rId288" name="Check Box 1036">
          <controlPr defaultSize="0" autoFill="0" autoLine="0" autoPict="0" macro="[0]!fieldCheck_Click">
            <anchor moveWithCells="1" sizeWithCells="1">
              <from>
                <xdr:col>11</xdr:col>
                <xdr:colOff>142875</xdr:colOff>
                <xdr:row>160</xdr:row>
                <xdr:rowOff>0</xdr:rowOff>
              </from>
              <to>
                <xdr:col>11</xdr:col>
                <xdr:colOff>447675</xdr:colOff>
                <xdr:row>160</xdr:row>
                <xdr:rowOff>219075</xdr:rowOff>
              </to>
            </anchor>
          </controlPr>
        </control>
      </mc:Choice>
    </mc:AlternateContent>
    <mc:AlternateContent xmlns:mc="http://schemas.openxmlformats.org/markup-compatibility/2006">
      <mc:Choice Requires="x14">
        <control shapeId="24589" r:id="rId289" name="Check Box 1037">
          <controlPr defaultSize="0" autoFill="0" autoLine="0" autoPict="0" macro="[0]!fieldCheck_Click">
            <anchor moveWithCells="1" sizeWithCells="1">
              <from>
                <xdr:col>11</xdr:col>
                <xdr:colOff>142875</xdr:colOff>
                <xdr:row>161</xdr:row>
                <xdr:rowOff>0</xdr:rowOff>
              </from>
              <to>
                <xdr:col>11</xdr:col>
                <xdr:colOff>447675</xdr:colOff>
                <xdr:row>161</xdr:row>
                <xdr:rowOff>219075</xdr:rowOff>
              </to>
            </anchor>
          </controlPr>
        </control>
      </mc:Choice>
    </mc:AlternateContent>
    <mc:AlternateContent xmlns:mc="http://schemas.openxmlformats.org/markup-compatibility/2006">
      <mc:Choice Requires="x14">
        <control shapeId="24590" r:id="rId290" name="Check Box 1038">
          <controlPr defaultSize="0" autoFill="0" autoLine="0" autoPict="0" macro="[0]!fieldCheck_Click">
            <anchor moveWithCells="1" sizeWithCells="1">
              <from>
                <xdr:col>11</xdr:col>
                <xdr:colOff>142875</xdr:colOff>
                <xdr:row>162</xdr:row>
                <xdr:rowOff>0</xdr:rowOff>
              </from>
              <to>
                <xdr:col>11</xdr:col>
                <xdr:colOff>447675</xdr:colOff>
                <xdr:row>162</xdr:row>
                <xdr:rowOff>219075</xdr:rowOff>
              </to>
            </anchor>
          </controlPr>
        </control>
      </mc:Choice>
    </mc:AlternateContent>
    <mc:AlternateContent xmlns:mc="http://schemas.openxmlformats.org/markup-compatibility/2006">
      <mc:Choice Requires="x14">
        <control shapeId="24591" r:id="rId291" name="Check Box 1039">
          <controlPr defaultSize="0" autoFill="0" autoLine="0" autoPict="0" macro="[0]!fieldCheck_Click">
            <anchor moveWithCells="1" sizeWithCells="1">
              <from>
                <xdr:col>11</xdr:col>
                <xdr:colOff>142875</xdr:colOff>
                <xdr:row>163</xdr:row>
                <xdr:rowOff>0</xdr:rowOff>
              </from>
              <to>
                <xdr:col>11</xdr:col>
                <xdr:colOff>447675</xdr:colOff>
                <xdr:row>163</xdr:row>
                <xdr:rowOff>219075</xdr:rowOff>
              </to>
            </anchor>
          </controlPr>
        </control>
      </mc:Choice>
    </mc:AlternateContent>
    <mc:AlternateContent xmlns:mc="http://schemas.openxmlformats.org/markup-compatibility/2006">
      <mc:Choice Requires="x14">
        <control shapeId="24592" r:id="rId292" name="Check Box 1040">
          <controlPr defaultSize="0" autoFill="0" autoLine="0" autoPict="0" macro="[0]!fieldCheck_Click">
            <anchor moveWithCells="1" sizeWithCells="1">
              <from>
                <xdr:col>11</xdr:col>
                <xdr:colOff>142875</xdr:colOff>
                <xdr:row>164</xdr:row>
                <xdr:rowOff>0</xdr:rowOff>
              </from>
              <to>
                <xdr:col>11</xdr:col>
                <xdr:colOff>447675</xdr:colOff>
                <xdr:row>164</xdr:row>
                <xdr:rowOff>219075</xdr:rowOff>
              </to>
            </anchor>
          </controlPr>
        </control>
      </mc:Choice>
    </mc:AlternateContent>
    <mc:AlternateContent xmlns:mc="http://schemas.openxmlformats.org/markup-compatibility/2006">
      <mc:Choice Requires="x14">
        <control shapeId="24593" r:id="rId293" name="Check Box 1041">
          <controlPr defaultSize="0" autoFill="0" autoLine="0" autoPict="0" macro="[0]!fieldCheck_Click">
            <anchor moveWithCells="1" sizeWithCells="1">
              <from>
                <xdr:col>11</xdr:col>
                <xdr:colOff>142875</xdr:colOff>
                <xdr:row>165</xdr:row>
                <xdr:rowOff>0</xdr:rowOff>
              </from>
              <to>
                <xdr:col>11</xdr:col>
                <xdr:colOff>447675</xdr:colOff>
                <xdr:row>165</xdr:row>
                <xdr:rowOff>219075</xdr:rowOff>
              </to>
            </anchor>
          </controlPr>
        </control>
      </mc:Choice>
    </mc:AlternateContent>
    <mc:AlternateContent xmlns:mc="http://schemas.openxmlformats.org/markup-compatibility/2006">
      <mc:Choice Requires="x14">
        <control shapeId="24594" r:id="rId294" name="Check Box 1042">
          <controlPr defaultSize="0" autoFill="0" autoLine="0" autoPict="0" macro="[0]!fieldCheck_Click">
            <anchor moveWithCells="1" sizeWithCells="1">
              <from>
                <xdr:col>11</xdr:col>
                <xdr:colOff>142875</xdr:colOff>
                <xdr:row>166</xdr:row>
                <xdr:rowOff>0</xdr:rowOff>
              </from>
              <to>
                <xdr:col>11</xdr:col>
                <xdr:colOff>447675</xdr:colOff>
                <xdr:row>166</xdr:row>
                <xdr:rowOff>219075</xdr:rowOff>
              </to>
            </anchor>
          </controlPr>
        </control>
      </mc:Choice>
    </mc:AlternateContent>
    <mc:AlternateContent xmlns:mc="http://schemas.openxmlformats.org/markup-compatibility/2006">
      <mc:Choice Requires="x14">
        <control shapeId="24595" r:id="rId295" name="Check Box 1043">
          <controlPr defaultSize="0" autoFill="0" autoLine="0" autoPict="0" macro="[0]!fieldCheck_Click">
            <anchor moveWithCells="1" sizeWithCells="1">
              <from>
                <xdr:col>11</xdr:col>
                <xdr:colOff>142875</xdr:colOff>
                <xdr:row>167</xdr:row>
                <xdr:rowOff>0</xdr:rowOff>
              </from>
              <to>
                <xdr:col>11</xdr:col>
                <xdr:colOff>447675</xdr:colOff>
                <xdr:row>167</xdr:row>
                <xdr:rowOff>219075</xdr:rowOff>
              </to>
            </anchor>
          </controlPr>
        </control>
      </mc:Choice>
    </mc:AlternateContent>
    <mc:AlternateContent xmlns:mc="http://schemas.openxmlformats.org/markup-compatibility/2006">
      <mc:Choice Requires="x14">
        <control shapeId="24596" r:id="rId296" name="Check Box 1044">
          <controlPr defaultSize="0" autoFill="0" autoLine="0" autoPict="0" macro="[0]!fieldCheck_Click">
            <anchor moveWithCells="1" sizeWithCells="1">
              <from>
                <xdr:col>11</xdr:col>
                <xdr:colOff>142875</xdr:colOff>
                <xdr:row>168</xdr:row>
                <xdr:rowOff>0</xdr:rowOff>
              </from>
              <to>
                <xdr:col>11</xdr:col>
                <xdr:colOff>447675</xdr:colOff>
                <xdr:row>168</xdr:row>
                <xdr:rowOff>219075</xdr:rowOff>
              </to>
            </anchor>
          </controlPr>
        </control>
      </mc:Choice>
    </mc:AlternateContent>
    <mc:AlternateContent xmlns:mc="http://schemas.openxmlformats.org/markup-compatibility/2006">
      <mc:Choice Requires="x14">
        <control shapeId="24597" r:id="rId297" name="Check Box 1045">
          <controlPr defaultSize="0" autoFill="0" autoLine="0" autoPict="0" macro="[0]!fieldCheck_Click">
            <anchor moveWithCells="1" sizeWithCells="1">
              <from>
                <xdr:col>11</xdr:col>
                <xdr:colOff>142875</xdr:colOff>
                <xdr:row>169</xdr:row>
                <xdr:rowOff>0</xdr:rowOff>
              </from>
              <to>
                <xdr:col>11</xdr:col>
                <xdr:colOff>447675</xdr:colOff>
                <xdr:row>169</xdr:row>
                <xdr:rowOff>219075</xdr:rowOff>
              </to>
            </anchor>
          </controlPr>
        </control>
      </mc:Choice>
    </mc:AlternateContent>
    <mc:AlternateContent xmlns:mc="http://schemas.openxmlformats.org/markup-compatibility/2006">
      <mc:Choice Requires="x14">
        <control shapeId="24598" r:id="rId298" name="Check Box 1046">
          <controlPr defaultSize="0" autoFill="0" autoLine="0" autoPict="0" macro="[0]!fieldCheck_Click">
            <anchor moveWithCells="1" sizeWithCells="1">
              <from>
                <xdr:col>11</xdr:col>
                <xdr:colOff>142875</xdr:colOff>
                <xdr:row>170</xdr:row>
                <xdr:rowOff>0</xdr:rowOff>
              </from>
              <to>
                <xdr:col>11</xdr:col>
                <xdr:colOff>447675</xdr:colOff>
                <xdr:row>170</xdr:row>
                <xdr:rowOff>219075</xdr:rowOff>
              </to>
            </anchor>
          </controlPr>
        </control>
      </mc:Choice>
    </mc:AlternateContent>
    <mc:AlternateContent xmlns:mc="http://schemas.openxmlformats.org/markup-compatibility/2006">
      <mc:Choice Requires="x14">
        <control shapeId="24599" r:id="rId299" name="Check Box 1047">
          <controlPr defaultSize="0" autoFill="0" autoLine="0" autoPict="0" macro="[0]!fieldCheck_Click">
            <anchor moveWithCells="1" sizeWithCells="1">
              <from>
                <xdr:col>11</xdr:col>
                <xdr:colOff>142875</xdr:colOff>
                <xdr:row>171</xdr:row>
                <xdr:rowOff>0</xdr:rowOff>
              </from>
              <to>
                <xdr:col>11</xdr:col>
                <xdr:colOff>447675</xdr:colOff>
                <xdr:row>171</xdr:row>
                <xdr:rowOff>219075</xdr:rowOff>
              </to>
            </anchor>
          </controlPr>
        </control>
      </mc:Choice>
    </mc:AlternateContent>
    <mc:AlternateContent xmlns:mc="http://schemas.openxmlformats.org/markup-compatibility/2006">
      <mc:Choice Requires="x14">
        <control shapeId="24600" r:id="rId300" name="Check Box 1048">
          <controlPr defaultSize="0" autoFill="0" autoLine="0" autoPict="0" macro="[0]!fieldCheck_Click">
            <anchor moveWithCells="1" sizeWithCells="1">
              <from>
                <xdr:col>11</xdr:col>
                <xdr:colOff>142875</xdr:colOff>
                <xdr:row>172</xdr:row>
                <xdr:rowOff>0</xdr:rowOff>
              </from>
              <to>
                <xdr:col>11</xdr:col>
                <xdr:colOff>447675</xdr:colOff>
                <xdr:row>172</xdr:row>
                <xdr:rowOff>219075</xdr:rowOff>
              </to>
            </anchor>
          </controlPr>
        </control>
      </mc:Choice>
    </mc:AlternateContent>
    <mc:AlternateContent xmlns:mc="http://schemas.openxmlformats.org/markup-compatibility/2006">
      <mc:Choice Requires="x14">
        <control shapeId="24601" r:id="rId301" name="Check Box 1049">
          <controlPr defaultSize="0" autoFill="0" autoLine="0" autoPict="0" macro="[0]!fieldCheck_Click">
            <anchor moveWithCells="1" sizeWithCells="1">
              <from>
                <xdr:col>11</xdr:col>
                <xdr:colOff>142875</xdr:colOff>
                <xdr:row>173</xdr:row>
                <xdr:rowOff>0</xdr:rowOff>
              </from>
              <to>
                <xdr:col>11</xdr:col>
                <xdr:colOff>447675</xdr:colOff>
                <xdr:row>173</xdr:row>
                <xdr:rowOff>219075</xdr:rowOff>
              </to>
            </anchor>
          </controlPr>
        </control>
      </mc:Choice>
    </mc:AlternateContent>
    <mc:AlternateContent xmlns:mc="http://schemas.openxmlformats.org/markup-compatibility/2006">
      <mc:Choice Requires="x14">
        <control shapeId="24602" r:id="rId302" name="Check Box 1050">
          <controlPr defaultSize="0" autoFill="0" autoLine="0" autoPict="0" macro="[0]!fieldCheck_Click">
            <anchor moveWithCells="1" sizeWithCells="1">
              <from>
                <xdr:col>11</xdr:col>
                <xdr:colOff>142875</xdr:colOff>
                <xdr:row>174</xdr:row>
                <xdr:rowOff>0</xdr:rowOff>
              </from>
              <to>
                <xdr:col>11</xdr:col>
                <xdr:colOff>447675</xdr:colOff>
                <xdr:row>174</xdr:row>
                <xdr:rowOff>219075</xdr:rowOff>
              </to>
            </anchor>
          </controlPr>
        </control>
      </mc:Choice>
    </mc:AlternateContent>
    <mc:AlternateContent xmlns:mc="http://schemas.openxmlformats.org/markup-compatibility/2006">
      <mc:Choice Requires="x14">
        <control shapeId="24603" r:id="rId303" name="Check Box 1051">
          <controlPr defaultSize="0" autoFill="0" autoLine="0" autoPict="0" macro="[0]!fieldCheck_Click">
            <anchor moveWithCells="1" sizeWithCells="1">
              <from>
                <xdr:col>11</xdr:col>
                <xdr:colOff>142875</xdr:colOff>
                <xdr:row>175</xdr:row>
                <xdr:rowOff>0</xdr:rowOff>
              </from>
              <to>
                <xdr:col>11</xdr:col>
                <xdr:colOff>447675</xdr:colOff>
                <xdr:row>175</xdr:row>
                <xdr:rowOff>219075</xdr:rowOff>
              </to>
            </anchor>
          </controlPr>
        </control>
      </mc:Choice>
    </mc:AlternateContent>
    <mc:AlternateContent xmlns:mc="http://schemas.openxmlformats.org/markup-compatibility/2006">
      <mc:Choice Requires="x14">
        <control shapeId="24604" r:id="rId304" name="Check Box 1052">
          <controlPr defaultSize="0" autoFill="0" autoLine="0" autoPict="0" macro="[0]!fieldCheck_Click">
            <anchor moveWithCells="1" sizeWithCells="1">
              <from>
                <xdr:col>11</xdr:col>
                <xdr:colOff>142875</xdr:colOff>
                <xdr:row>176</xdr:row>
                <xdr:rowOff>0</xdr:rowOff>
              </from>
              <to>
                <xdr:col>11</xdr:col>
                <xdr:colOff>447675</xdr:colOff>
                <xdr:row>176</xdr:row>
                <xdr:rowOff>219075</xdr:rowOff>
              </to>
            </anchor>
          </controlPr>
        </control>
      </mc:Choice>
    </mc:AlternateContent>
    <mc:AlternateContent xmlns:mc="http://schemas.openxmlformats.org/markup-compatibility/2006">
      <mc:Choice Requires="x14">
        <control shapeId="24605" r:id="rId305" name="Check Box 1053">
          <controlPr defaultSize="0" autoFill="0" autoLine="0" autoPict="0" macro="[0]!fieldCheck_Click">
            <anchor moveWithCells="1" sizeWithCells="1">
              <from>
                <xdr:col>11</xdr:col>
                <xdr:colOff>142875</xdr:colOff>
                <xdr:row>177</xdr:row>
                <xdr:rowOff>0</xdr:rowOff>
              </from>
              <to>
                <xdr:col>11</xdr:col>
                <xdr:colOff>447675</xdr:colOff>
                <xdr:row>177</xdr:row>
                <xdr:rowOff>219075</xdr:rowOff>
              </to>
            </anchor>
          </controlPr>
        </control>
      </mc:Choice>
    </mc:AlternateContent>
    <mc:AlternateContent xmlns:mc="http://schemas.openxmlformats.org/markup-compatibility/2006">
      <mc:Choice Requires="x14">
        <control shapeId="24606" r:id="rId306" name="Check Box 1054">
          <controlPr defaultSize="0" autoFill="0" autoLine="0" autoPict="0" macro="[0]!fieldCheck_Click">
            <anchor moveWithCells="1" sizeWithCells="1">
              <from>
                <xdr:col>11</xdr:col>
                <xdr:colOff>142875</xdr:colOff>
                <xdr:row>178</xdr:row>
                <xdr:rowOff>0</xdr:rowOff>
              </from>
              <to>
                <xdr:col>11</xdr:col>
                <xdr:colOff>447675</xdr:colOff>
                <xdr:row>178</xdr:row>
                <xdr:rowOff>219075</xdr:rowOff>
              </to>
            </anchor>
          </controlPr>
        </control>
      </mc:Choice>
    </mc:AlternateContent>
    <mc:AlternateContent xmlns:mc="http://schemas.openxmlformats.org/markup-compatibility/2006">
      <mc:Choice Requires="x14">
        <control shapeId="24607" r:id="rId307" name="Check Box 1055">
          <controlPr defaultSize="0" autoFill="0" autoLine="0" autoPict="0" macro="[0]!fieldCheck_Click">
            <anchor moveWithCells="1" sizeWithCells="1">
              <from>
                <xdr:col>11</xdr:col>
                <xdr:colOff>142875</xdr:colOff>
                <xdr:row>179</xdr:row>
                <xdr:rowOff>0</xdr:rowOff>
              </from>
              <to>
                <xdr:col>11</xdr:col>
                <xdr:colOff>447675</xdr:colOff>
                <xdr:row>179</xdr:row>
                <xdr:rowOff>219075</xdr:rowOff>
              </to>
            </anchor>
          </controlPr>
        </control>
      </mc:Choice>
    </mc:AlternateContent>
    <mc:AlternateContent xmlns:mc="http://schemas.openxmlformats.org/markup-compatibility/2006">
      <mc:Choice Requires="x14">
        <control shapeId="24608" r:id="rId308" name="Check Box 1056">
          <controlPr defaultSize="0" autoFill="0" autoLine="0" autoPict="0" macro="[0]!fieldCheck_Click">
            <anchor moveWithCells="1" sizeWithCells="1">
              <from>
                <xdr:col>11</xdr:col>
                <xdr:colOff>142875</xdr:colOff>
                <xdr:row>180</xdr:row>
                <xdr:rowOff>0</xdr:rowOff>
              </from>
              <to>
                <xdr:col>11</xdr:col>
                <xdr:colOff>447675</xdr:colOff>
                <xdr:row>180</xdr:row>
                <xdr:rowOff>219075</xdr:rowOff>
              </to>
            </anchor>
          </controlPr>
        </control>
      </mc:Choice>
    </mc:AlternateContent>
    <mc:AlternateContent xmlns:mc="http://schemas.openxmlformats.org/markup-compatibility/2006">
      <mc:Choice Requires="x14">
        <control shapeId="24609" r:id="rId309" name="Check Box 1057">
          <controlPr defaultSize="0" autoFill="0" autoLine="0" autoPict="0" macro="[0]!fieldCheck_Click">
            <anchor moveWithCells="1" sizeWithCells="1">
              <from>
                <xdr:col>11</xdr:col>
                <xdr:colOff>142875</xdr:colOff>
                <xdr:row>181</xdr:row>
                <xdr:rowOff>0</xdr:rowOff>
              </from>
              <to>
                <xdr:col>11</xdr:col>
                <xdr:colOff>447675</xdr:colOff>
                <xdr:row>181</xdr:row>
                <xdr:rowOff>219075</xdr:rowOff>
              </to>
            </anchor>
          </controlPr>
        </control>
      </mc:Choice>
    </mc:AlternateContent>
    <mc:AlternateContent xmlns:mc="http://schemas.openxmlformats.org/markup-compatibility/2006">
      <mc:Choice Requires="x14">
        <control shapeId="24610" r:id="rId310" name="Check Box 1058">
          <controlPr defaultSize="0" autoFill="0" autoLine="0" autoPict="0" macro="[0]!fieldCheck_Click">
            <anchor moveWithCells="1" sizeWithCells="1">
              <from>
                <xdr:col>11</xdr:col>
                <xdr:colOff>142875</xdr:colOff>
                <xdr:row>182</xdr:row>
                <xdr:rowOff>0</xdr:rowOff>
              </from>
              <to>
                <xdr:col>11</xdr:col>
                <xdr:colOff>447675</xdr:colOff>
                <xdr:row>182</xdr:row>
                <xdr:rowOff>219075</xdr:rowOff>
              </to>
            </anchor>
          </controlPr>
        </control>
      </mc:Choice>
    </mc:AlternateContent>
    <mc:AlternateContent xmlns:mc="http://schemas.openxmlformats.org/markup-compatibility/2006">
      <mc:Choice Requires="x14">
        <control shapeId="24611" r:id="rId311" name="Check Box 1059">
          <controlPr defaultSize="0" autoFill="0" autoLine="0" autoPict="0" macro="[0]!fieldCheck_Click">
            <anchor moveWithCells="1" sizeWithCells="1">
              <from>
                <xdr:col>11</xdr:col>
                <xdr:colOff>142875</xdr:colOff>
                <xdr:row>183</xdr:row>
                <xdr:rowOff>0</xdr:rowOff>
              </from>
              <to>
                <xdr:col>11</xdr:col>
                <xdr:colOff>447675</xdr:colOff>
                <xdr:row>183</xdr:row>
                <xdr:rowOff>219075</xdr:rowOff>
              </to>
            </anchor>
          </controlPr>
        </control>
      </mc:Choice>
    </mc:AlternateContent>
    <mc:AlternateContent xmlns:mc="http://schemas.openxmlformats.org/markup-compatibility/2006">
      <mc:Choice Requires="x14">
        <control shapeId="24612" r:id="rId312" name="Check Box 1060">
          <controlPr defaultSize="0" autoFill="0" autoLine="0" autoPict="0" macro="[0]!fieldCheck_Click">
            <anchor moveWithCells="1" sizeWithCells="1">
              <from>
                <xdr:col>11</xdr:col>
                <xdr:colOff>142875</xdr:colOff>
                <xdr:row>184</xdr:row>
                <xdr:rowOff>0</xdr:rowOff>
              </from>
              <to>
                <xdr:col>11</xdr:col>
                <xdr:colOff>447675</xdr:colOff>
                <xdr:row>184</xdr:row>
                <xdr:rowOff>219075</xdr:rowOff>
              </to>
            </anchor>
          </controlPr>
        </control>
      </mc:Choice>
    </mc:AlternateContent>
    <mc:AlternateContent xmlns:mc="http://schemas.openxmlformats.org/markup-compatibility/2006">
      <mc:Choice Requires="x14">
        <control shapeId="24613" r:id="rId313" name="Check Box 1061">
          <controlPr defaultSize="0" autoFill="0" autoLine="0" autoPict="0" macro="[0]!fieldCheck_Click">
            <anchor moveWithCells="1" sizeWithCells="1">
              <from>
                <xdr:col>11</xdr:col>
                <xdr:colOff>142875</xdr:colOff>
                <xdr:row>185</xdr:row>
                <xdr:rowOff>0</xdr:rowOff>
              </from>
              <to>
                <xdr:col>11</xdr:col>
                <xdr:colOff>447675</xdr:colOff>
                <xdr:row>185</xdr:row>
                <xdr:rowOff>219075</xdr:rowOff>
              </to>
            </anchor>
          </controlPr>
        </control>
      </mc:Choice>
    </mc:AlternateContent>
    <mc:AlternateContent xmlns:mc="http://schemas.openxmlformats.org/markup-compatibility/2006">
      <mc:Choice Requires="x14">
        <control shapeId="24614" r:id="rId314" name="Check Box 1062">
          <controlPr defaultSize="0" autoFill="0" autoLine="0" autoPict="0" macro="[0]!fieldCheck_Click">
            <anchor moveWithCells="1" sizeWithCells="1">
              <from>
                <xdr:col>11</xdr:col>
                <xdr:colOff>142875</xdr:colOff>
                <xdr:row>186</xdr:row>
                <xdr:rowOff>0</xdr:rowOff>
              </from>
              <to>
                <xdr:col>11</xdr:col>
                <xdr:colOff>447675</xdr:colOff>
                <xdr:row>186</xdr:row>
                <xdr:rowOff>219075</xdr:rowOff>
              </to>
            </anchor>
          </controlPr>
        </control>
      </mc:Choice>
    </mc:AlternateContent>
    <mc:AlternateContent xmlns:mc="http://schemas.openxmlformats.org/markup-compatibility/2006">
      <mc:Choice Requires="x14">
        <control shapeId="24615" r:id="rId315" name="Check Box 1063">
          <controlPr defaultSize="0" autoFill="0" autoLine="0" autoPict="0" macro="[0]!fieldCheck_Click">
            <anchor moveWithCells="1" sizeWithCells="1">
              <from>
                <xdr:col>11</xdr:col>
                <xdr:colOff>142875</xdr:colOff>
                <xdr:row>187</xdr:row>
                <xdr:rowOff>0</xdr:rowOff>
              </from>
              <to>
                <xdr:col>11</xdr:col>
                <xdr:colOff>447675</xdr:colOff>
                <xdr:row>187</xdr:row>
                <xdr:rowOff>219075</xdr:rowOff>
              </to>
            </anchor>
          </controlPr>
        </control>
      </mc:Choice>
    </mc:AlternateContent>
    <mc:AlternateContent xmlns:mc="http://schemas.openxmlformats.org/markup-compatibility/2006">
      <mc:Choice Requires="x14">
        <control shapeId="24616" r:id="rId316" name="Check Box 1064">
          <controlPr defaultSize="0" autoFill="0" autoLine="0" autoPict="0" macro="[0]!fieldCheck_Click">
            <anchor moveWithCells="1" sizeWithCells="1">
              <from>
                <xdr:col>11</xdr:col>
                <xdr:colOff>142875</xdr:colOff>
                <xdr:row>188</xdr:row>
                <xdr:rowOff>0</xdr:rowOff>
              </from>
              <to>
                <xdr:col>11</xdr:col>
                <xdr:colOff>447675</xdr:colOff>
                <xdr:row>188</xdr:row>
                <xdr:rowOff>219075</xdr:rowOff>
              </to>
            </anchor>
          </controlPr>
        </control>
      </mc:Choice>
    </mc:AlternateContent>
    <mc:AlternateContent xmlns:mc="http://schemas.openxmlformats.org/markup-compatibility/2006">
      <mc:Choice Requires="x14">
        <control shapeId="24617" r:id="rId317" name="Check Box 1065">
          <controlPr defaultSize="0" autoFill="0" autoLine="0" autoPict="0" macro="[0]!fieldCheck_Click">
            <anchor moveWithCells="1" sizeWithCells="1">
              <from>
                <xdr:col>11</xdr:col>
                <xdr:colOff>142875</xdr:colOff>
                <xdr:row>189</xdr:row>
                <xdr:rowOff>0</xdr:rowOff>
              </from>
              <to>
                <xdr:col>11</xdr:col>
                <xdr:colOff>447675</xdr:colOff>
                <xdr:row>189</xdr:row>
                <xdr:rowOff>219075</xdr:rowOff>
              </to>
            </anchor>
          </controlPr>
        </control>
      </mc:Choice>
    </mc:AlternateContent>
    <mc:AlternateContent xmlns:mc="http://schemas.openxmlformats.org/markup-compatibility/2006">
      <mc:Choice Requires="x14">
        <control shapeId="24618" r:id="rId318" name="Check Box 1066">
          <controlPr defaultSize="0" autoFill="0" autoLine="0" autoPict="0" macro="[0]!fieldCheck_Click">
            <anchor moveWithCells="1" sizeWithCells="1">
              <from>
                <xdr:col>11</xdr:col>
                <xdr:colOff>142875</xdr:colOff>
                <xdr:row>190</xdr:row>
                <xdr:rowOff>0</xdr:rowOff>
              </from>
              <to>
                <xdr:col>11</xdr:col>
                <xdr:colOff>447675</xdr:colOff>
                <xdr:row>190</xdr:row>
                <xdr:rowOff>219075</xdr:rowOff>
              </to>
            </anchor>
          </controlPr>
        </control>
      </mc:Choice>
    </mc:AlternateContent>
    <mc:AlternateContent xmlns:mc="http://schemas.openxmlformats.org/markup-compatibility/2006">
      <mc:Choice Requires="x14">
        <control shapeId="24619" r:id="rId319" name="Check Box 1067">
          <controlPr defaultSize="0" autoFill="0" autoLine="0" autoPict="0" macro="[0]!fieldCheck_Click">
            <anchor moveWithCells="1" sizeWithCells="1">
              <from>
                <xdr:col>11</xdr:col>
                <xdr:colOff>142875</xdr:colOff>
                <xdr:row>191</xdr:row>
                <xdr:rowOff>0</xdr:rowOff>
              </from>
              <to>
                <xdr:col>11</xdr:col>
                <xdr:colOff>447675</xdr:colOff>
                <xdr:row>191</xdr:row>
                <xdr:rowOff>219075</xdr:rowOff>
              </to>
            </anchor>
          </controlPr>
        </control>
      </mc:Choice>
    </mc:AlternateContent>
    <mc:AlternateContent xmlns:mc="http://schemas.openxmlformats.org/markup-compatibility/2006">
      <mc:Choice Requires="x14">
        <control shapeId="24620" r:id="rId320" name="Check Box 1068">
          <controlPr defaultSize="0" autoFill="0" autoLine="0" autoPict="0" macro="[0]!fieldCheck_Click">
            <anchor moveWithCells="1" sizeWithCells="1">
              <from>
                <xdr:col>11</xdr:col>
                <xdr:colOff>142875</xdr:colOff>
                <xdr:row>192</xdr:row>
                <xdr:rowOff>0</xdr:rowOff>
              </from>
              <to>
                <xdr:col>11</xdr:col>
                <xdr:colOff>447675</xdr:colOff>
                <xdr:row>192</xdr:row>
                <xdr:rowOff>219075</xdr:rowOff>
              </to>
            </anchor>
          </controlPr>
        </control>
      </mc:Choice>
    </mc:AlternateContent>
    <mc:AlternateContent xmlns:mc="http://schemas.openxmlformats.org/markup-compatibility/2006">
      <mc:Choice Requires="x14">
        <control shapeId="24621" r:id="rId321" name="Check Box 1069">
          <controlPr defaultSize="0" autoFill="0" autoLine="0" autoPict="0" macro="[0]!fieldCheck_Click">
            <anchor moveWithCells="1" sizeWithCells="1">
              <from>
                <xdr:col>11</xdr:col>
                <xdr:colOff>142875</xdr:colOff>
                <xdr:row>193</xdr:row>
                <xdr:rowOff>0</xdr:rowOff>
              </from>
              <to>
                <xdr:col>11</xdr:col>
                <xdr:colOff>447675</xdr:colOff>
                <xdr:row>193</xdr:row>
                <xdr:rowOff>219075</xdr:rowOff>
              </to>
            </anchor>
          </controlPr>
        </control>
      </mc:Choice>
    </mc:AlternateContent>
    <mc:AlternateContent xmlns:mc="http://schemas.openxmlformats.org/markup-compatibility/2006">
      <mc:Choice Requires="x14">
        <control shapeId="24622" r:id="rId322" name="Check Box 1070">
          <controlPr defaultSize="0" autoFill="0" autoLine="0" autoPict="0" macro="[0]!fieldCheck_Click">
            <anchor moveWithCells="1" sizeWithCells="1">
              <from>
                <xdr:col>11</xdr:col>
                <xdr:colOff>142875</xdr:colOff>
                <xdr:row>194</xdr:row>
                <xdr:rowOff>0</xdr:rowOff>
              </from>
              <to>
                <xdr:col>11</xdr:col>
                <xdr:colOff>447675</xdr:colOff>
                <xdr:row>194</xdr:row>
                <xdr:rowOff>219075</xdr:rowOff>
              </to>
            </anchor>
          </controlPr>
        </control>
      </mc:Choice>
    </mc:AlternateContent>
    <mc:AlternateContent xmlns:mc="http://schemas.openxmlformats.org/markup-compatibility/2006">
      <mc:Choice Requires="x14">
        <control shapeId="24623" r:id="rId323" name="Check Box 1071">
          <controlPr defaultSize="0" autoFill="0" autoLine="0" autoPict="0" macro="[0]!fieldCheck_Click">
            <anchor moveWithCells="1" sizeWithCells="1">
              <from>
                <xdr:col>11</xdr:col>
                <xdr:colOff>142875</xdr:colOff>
                <xdr:row>195</xdr:row>
                <xdr:rowOff>0</xdr:rowOff>
              </from>
              <to>
                <xdr:col>11</xdr:col>
                <xdr:colOff>447675</xdr:colOff>
                <xdr:row>195</xdr:row>
                <xdr:rowOff>219075</xdr:rowOff>
              </to>
            </anchor>
          </controlPr>
        </control>
      </mc:Choice>
    </mc:AlternateContent>
    <mc:AlternateContent xmlns:mc="http://schemas.openxmlformats.org/markup-compatibility/2006">
      <mc:Choice Requires="x14">
        <control shapeId="24624" r:id="rId324" name="Check Box 1072">
          <controlPr defaultSize="0" autoFill="0" autoLine="0" autoPict="0" macro="[0]!fieldCheck_Click">
            <anchor moveWithCells="1" sizeWithCells="1">
              <from>
                <xdr:col>11</xdr:col>
                <xdr:colOff>142875</xdr:colOff>
                <xdr:row>196</xdr:row>
                <xdr:rowOff>0</xdr:rowOff>
              </from>
              <to>
                <xdr:col>11</xdr:col>
                <xdr:colOff>447675</xdr:colOff>
                <xdr:row>196</xdr:row>
                <xdr:rowOff>219075</xdr:rowOff>
              </to>
            </anchor>
          </controlPr>
        </control>
      </mc:Choice>
    </mc:AlternateContent>
    <mc:AlternateContent xmlns:mc="http://schemas.openxmlformats.org/markup-compatibility/2006">
      <mc:Choice Requires="x14">
        <control shapeId="24625" r:id="rId325" name="Check Box 1073">
          <controlPr defaultSize="0" autoFill="0" autoLine="0" autoPict="0" macro="[0]!fieldCheck_Click">
            <anchor moveWithCells="1" sizeWithCells="1">
              <from>
                <xdr:col>11</xdr:col>
                <xdr:colOff>142875</xdr:colOff>
                <xdr:row>197</xdr:row>
                <xdr:rowOff>0</xdr:rowOff>
              </from>
              <to>
                <xdr:col>11</xdr:col>
                <xdr:colOff>447675</xdr:colOff>
                <xdr:row>197</xdr:row>
                <xdr:rowOff>219075</xdr:rowOff>
              </to>
            </anchor>
          </controlPr>
        </control>
      </mc:Choice>
    </mc:AlternateContent>
    <mc:AlternateContent xmlns:mc="http://schemas.openxmlformats.org/markup-compatibility/2006">
      <mc:Choice Requires="x14">
        <control shapeId="24626" r:id="rId326" name="Check Box 1074">
          <controlPr defaultSize="0" autoFill="0" autoLine="0" autoPict="0" macro="[0]!fieldCheck_Click">
            <anchor moveWithCells="1" sizeWithCells="1">
              <from>
                <xdr:col>11</xdr:col>
                <xdr:colOff>142875</xdr:colOff>
                <xdr:row>198</xdr:row>
                <xdr:rowOff>0</xdr:rowOff>
              </from>
              <to>
                <xdr:col>11</xdr:col>
                <xdr:colOff>447675</xdr:colOff>
                <xdr:row>198</xdr:row>
                <xdr:rowOff>219075</xdr:rowOff>
              </to>
            </anchor>
          </controlPr>
        </control>
      </mc:Choice>
    </mc:AlternateContent>
    <mc:AlternateContent xmlns:mc="http://schemas.openxmlformats.org/markup-compatibility/2006">
      <mc:Choice Requires="x14">
        <control shapeId="24627" r:id="rId327" name="Check Box 1075">
          <controlPr defaultSize="0" autoFill="0" autoLine="0" autoPict="0" macro="[0]!fieldCheck_Click">
            <anchor moveWithCells="1" sizeWithCells="1">
              <from>
                <xdr:col>11</xdr:col>
                <xdr:colOff>142875</xdr:colOff>
                <xdr:row>199</xdr:row>
                <xdr:rowOff>0</xdr:rowOff>
              </from>
              <to>
                <xdr:col>11</xdr:col>
                <xdr:colOff>447675</xdr:colOff>
                <xdr:row>199</xdr:row>
                <xdr:rowOff>219075</xdr:rowOff>
              </to>
            </anchor>
          </controlPr>
        </control>
      </mc:Choice>
    </mc:AlternateContent>
    <mc:AlternateContent xmlns:mc="http://schemas.openxmlformats.org/markup-compatibility/2006">
      <mc:Choice Requires="x14">
        <control shapeId="24628" r:id="rId328" name="Check Box 1076">
          <controlPr defaultSize="0" autoFill="0" autoLine="0" autoPict="0" macro="[0]!fieldCheck_Click">
            <anchor moveWithCells="1" sizeWithCells="1">
              <from>
                <xdr:col>11</xdr:col>
                <xdr:colOff>142875</xdr:colOff>
                <xdr:row>200</xdr:row>
                <xdr:rowOff>0</xdr:rowOff>
              </from>
              <to>
                <xdr:col>11</xdr:col>
                <xdr:colOff>447675</xdr:colOff>
                <xdr:row>200</xdr:row>
                <xdr:rowOff>219075</xdr:rowOff>
              </to>
            </anchor>
          </controlPr>
        </control>
      </mc:Choice>
    </mc:AlternateContent>
    <mc:AlternateContent xmlns:mc="http://schemas.openxmlformats.org/markup-compatibility/2006">
      <mc:Choice Requires="x14">
        <control shapeId="24629" r:id="rId329" name="Check Box 1077">
          <controlPr defaultSize="0" autoFill="0" autoLine="0" autoPict="0" macro="[0]!fieldCheck_Click">
            <anchor moveWithCells="1" sizeWithCells="1">
              <from>
                <xdr:col>11</xdr:col>
                <xdr:colOff>142875</xdr:colOff>
                <xdr:row>201</xdr:row>
                <xdr:rowOff>0</xdr:rowOff>
              </from>
              <to>
                <xdr:col>11</xdr:col>
                <xdr:colOff>447675</xdr:colOff>
                <xdr:row>201</xdr:row>
                <xdr:rowOff>219075</xdr:rowOff>
              </to>
            </anchor>
          </controlPr>
        </control>
      </mc:Choice>
    </mc:AlternateContent>
    <mc:AlternateContent xmlns:mc="http://schemas.openxmlformats.org/markup-compatibility/2006">
      <mc:Choice Requires="x14">
        <control shapeId="24630" r:id="rId330" name="Check Box 1078">
          <controlPr defaultSize="0" autoFill="0" autoLine="0" autoPict="0" macro="[0]!fieldCheck_Click">
            <anchor moveWithCells="1" sizeWithCells="1">
              <from>
                <xdr:col>11</xdr:col>
                <xdr:colOff>142875</xdr:colOff>
                <xdr:row>202</xdr:row>
                <xdr:rowOff>0</xdr:rowOff>
              </from>
              <to>
                <xdr:col>11</xdr:col>
                <xdr:colOff>447675</xdr:colOff>
                <xdr:row>202</xdr:row>
                <xdr:rowOff>219075</xdr:rowOff>
              </to>
            </anchor>
          </controlPr>
        </control>
      </mc:Choice>
    </mc:AlternateContent>
    <mc:AlternateContent xmlns:mc="http://schemas.openxmlformats.org/markup-compatibility/2006">
      <mc:Choice Requires="x14">
        <control shapeId="24631" r:id="rId331" name="Check Box 1079">
          <controlPr defaultSize="0" autoFill="0" autoLine="0" autoPict="0" macro="[0]!fieldCheck_Click">
            <anchor moveWithCells="1" sizeWithCells="1">
              <from>
                <xdr:col>11</xdr:col>
                <xdr:colOff>142875</xdr:colOff>
                <xdr:row>203</xdr:row>
                <xdr:rowOff>0</xdr:rowOff>
              </from>
              <to>
                <xdr:col>11</xdr:col>
                <xdr:colOff>447675</xdr:colOff>
                <xdr:row>203</xdr:row>
                <xdr:rowOff>219075</xdr:rowOff>
              </to>
            </anchor>
          </controlPr>
        </control>
      </mc:Choice>
    </mc:AlternateContent>
    <mc:AlternateContent xmlns:mc="http://schemas.openxmlformats.org/markup-compatibility/2006">
      <mc:Choice Requires="x14">
        <control shapeId="24632" r:id="rId332" name="Check Box 1080">
          <controlPr defaultSize="0" autoFill="0" autoLine="0" autoPict="0" macro="[0]!fieldCheck_Click">
            <anchor moveWithCells="1" sizeWithCells="1">
              <from>
                <xdr:col>11</xdr:col>
                <xdr:colOff>142875</xdr:colOff>
                <xdr:row>204</xdr:row>
                <xdr:rowOff>0</xdr:rowOff>
              </from>
              <to>
                <xdr:col>11</xdr:col>
                <xdr:colOff>447675</xdr:colOff>
                <xdr:row>204</xdr:row>
                <xdr:rowOff>219075</xdr:rowOff>
              </to>
            </anchor>
          </controlPr>
        </control>
      </mc:Choice>
    </mc:AlternateContent>
    <mc:AlternateContent xmlns:mc="http://schemas.openxmlformats.org/markup-compatibility/2006">
      <mc:Choice Requires="x14">
        <control shapeId="24633" r:id="rId333" name="Check Box 1081">
          <controlPr defaultSize="0" autoFill="0" autoLine="0" autoPict="0">
            <anchor moveWithCells="1" sizeWithCells="1">
              <from>
                <xdr:col>14</xdr:col>
                <xdr:colOff>285750</xdr:colOff>
                <xdr:row>119</xdr:row>
                <xdr:rowOff>19050</xdr:rowOff>
              </from>
              <to>
                <xdr:col>14</xdr:col>
                <xdr:colOff>561975</xdr:colOff>
                <xdr:row>119</xdr:row>
                <xdr:rowOff>219075</xdr:rowOff>
              </to>
            </anchor>
          </controlPr>
        </control>
      </mc:Choice>
    </mc:AlternateContent>
    <mc:AlternateContent xmlns:mc="http://schemas.openxmlformats.org/markup-compatibility/2006">
      <mc:Choice Requires="x14">
        <control shapeId="24635" r:id="rId334" name="Check Box 1083">
          <controlPr defaultSize="0" autoFill="0" autoLine="0" autoPict="0">
            <anchor moveWithCells="1" sizeWithCells="1">
              <from>
                <xdr:col>14</xdr:col>
                <xdr:colOff>285750</xdr:colOff>
                <xdr:row>147</xdr:row>
                <xdr:rowOff>19050</xdr:rowOff>
              </from>
              <to>
                <xdr:col>14</xdr:col>
                <xdr:colOff>561975</xdr:colOff>
                <xdr:row>147</xdr:row>
                <xdr:rowOff>219075</xdr:rowOff>
              </to>
            </anchor>
          </controlPr>
        </control>
      </mc:Choice>
    </mc:AlternateContent>
    <mc:AlternateContent xmlns:mc="http://schemas.openxmlformats.org/markup-compatibility/2006">
      <mc:Choice Requires="x14">
        <control shapeId="24636" r:id="rId335" name="Check Box 1084">
          <controlPr defaultSize="0" autoFill="0" autoLine="0" autoPict="0">
            <anchor moveWithCells="1" sizeWithCells="1">
              <from>
                <xdr:col>14</xdr:col>
                <xdr:colOff>285750</xdr:colOff>
                <xdr:row>148</xdr:row>
                <xdr:rowOff>19050</xdr:rowOff>
              </from>
              <to>
                <xdr:col>14</xdr:col>
                <xdr:colOff>561975</xdr:colOff>
                <xdr:row>148</xdr:row>
                <xdr:rowOff>219075</xdr:rowOff>
              </to>
            </anchor>
          </controlPr>
        </control>
      </mc:Choice>
    </mc:AlternateContent>
    <mc:AlternateContent xmlns:mc="http://schemas.openxmlformats.org/markup-compatibility/2006">
      <mc:Choice Requires="x14">
        <control shapeId="24638" r:id="rId336" name="Check Box 1086">
          <controlPr defaultSize="0" autoFill="0" autoLine="0" autoPict="0">
            <anchor moveWithCells="1" sizeWithCells="1">
              <from>
                <xdr:col>14</xdr:col>
                <xdr:colOff>285750</xdr:colOff>
                <xdr:row>149</xdr:row>
                <xdr:rowOff>19050</xdr:rowOff>
              </from>
              <to>
                <xdr:col>14</xdr:col>
                <xdr:colOff>561975</xdr:colOff>
                <xdr:row>149</xdr:row>
                <xdr:rowOff>219075</xdr:rowOff>
              </to>
            </anchor>
          </controlPr>
        </control>
      </mc:Choice>
    </mc:AlternateContent>
    <mc:AlternateContent xmlns:mc="http://schemas.openxmlformats.org/markup-compatibility/2006">
      <mc:Choice Requires="x14">
        <control shapeId="24639" r:id="rId337" name="Check Box 1087">
          <controlPr defaultSize="0" autoFill="0" autoLine="0" autoPict="0">
            <anchor moveWithCells="1" sizeWithCells="1">
              <from>
                <xdr:col>14</xdr:col>
                <xdr:colOff>285750</xdr:colOff>
                <xdr:row>150</xdr:row>
                <xdr:rowOff>19050</xdr:rowOff>
              </from>
              <to>
                <xdr:col>14</xdr:col>
                <xdr:colOff>561975</xdr:colOff>
                <xdr:row>150</xdr:row>
                <xdr:rowOff>219075</xdr:rowOff>
              </to>
            </anchor>
          </controlPr>
        </control>
      </mc:Choice>
    </mc:AlternateContent>
    <mc:AlternateContent xmlns:mc="http://schemas.openxmlformats.org/markup-compatibility/2006">
      <mc:Choice Requires="x14">
        <control shapeId="24640" r:id="rId338" name="Check Box 1088">
          <controlPr defaultSize="0" autoFill="0" autoLine="0" autoPict="0">
            <anchor moveWithCells="1" sizeWithCells="1">
              <from>
                <xdr:col>14</xdr:col>
                <xdr:colOff>285750</xdr:colOff>
                <xdr:row>151</xdr:row>
                <xdr:rowOff>19050</xdr:rowOff>
              </from>
              <to>
                <xdr:col>14</xdr:col>
                <xdr:colOff>561975</xdr:colOff>
                <xdr:row>151</xdr:row>
                <xdr:rowOff>219075</xdr:rowOff>
              </to>
            </anchor>
          </controlPr>
        </control>
      </mc:Choice>
    </mc:AlternateContent>
    <mc:AlternateContent xmlns:mc="http://schemas.openxmlformats.org/markup-compatibility/2006">
      <mc:Choice Requires="x14">
        <control shapeId="24641" r:id="rId339" name="Check Box 1089">
          <controlPr defaultSize="0" autoFill="0" autoLine="0" autoPict="0">
            <anchor moveWithCells="1" sizeWithCells="1">
              <from>
                <xdr:col>14</xdr:col>
                <xdr:colOff>285750</xdr:colOff>
                <xdr:row>152</xdr:row>
                <xdr:rowOff>19050</xdr:rowOff>
              </from>
              <to>
                <xdr:col>14</xdr:col>
                <xdr:colOff>561975</xdr:colOff>
                <xdr:row>152</xdr:row>
                <xdr:rowOff>219075</xdr:rowOff>
              </to>
            </anchor>
          </controlPr>
        </control>
      </mc:Choice>
    </mc:AlternateContent>
    <mc:AlternateContent xmlns:mc="http://schemas.openxmlformats.org/markup-compatibility/2006">
      <mc:Choice Requires="x14">
        <control shapeId="24642" r:id="rId340" name="Check Box 1090">
          <controlPr defaultSize="0" autoFill="0" autoLine="0" autoPict="0">
            <anchor moveWithCells="1" sizeWithCells="1">
              <from>
                <xdr:col>14</xdr:col>
                <xdr:colOff>285750</xdr:colOff>
                <xdr:row>153</xdr:row>
                <xdr:rowOff>19050</xdr:rowOff>
              </from>
              <to>
                <xdr:col>14</xdr:col>
                <xdr:colOff>561975</xdr:colOff>
                <xdr:row>153</xdr:row>
                <xdr:rowOff>219075</xdr:rowOff>
              </to>
            </anchor>
          </controlPr>
        </control>
      </mc:Choice>
    </mc:AlternateContent>
    <mc:AlternateContent xmlns:mc="http://schemas.openxmlformats.org/markup-compatibility/2006">
      <mc:Choice Requires="x14">
        <control shapeId="24643" r:id="rId341" name="Check Box 1091">
          <controlPr defaultSize="0" autoFill="0" autoLine="0" autoPict="0">
            <anchor moveWithCells="1" sizeWithCells="1">
              <from>
                <xdr:col>14</xdr:col>
                <xdr:colOff>285750</xdr:colOff>
                <xdr:row>154</xdr:row>
                <xdr:rowOff>19050</xdr:rowOff>
              </from>
              <to>
                <xdr:col>14</xdr:col>
                <xdr:colOff>561975</xdr:colOff>
                <xdr:row>154</xdr:row>
                <xdr:rowOff>219075</xdr:rowOff>
              </to>
            </anchor>
          </controlPr>
        </control>
      </mc:Choice>
    </mc:AlternateContent>
    <mc:AlternateContent xmlns:mc="http://schemas.openxmlformats.org/markup-compatibility/2006">
      <mc:Choice Requires="x14">
        <control shapeId="24644" r:id="rId342" name="Check Box 1092">
          <controlPr defaultSize="0" autoFill="0" autoLine="0" autoPict="0">
            <anchor moveWithCells="1" sizeWithCells="1">
              <from>
                <xdr:col>14</xdr:col>
                <xdr:colOff>285750</xdr:colOff>
                <xdr:row>155</xdr:row>
                <xdr:rowOff>19050</xdr:rowOff>
              </from>
              <to>
                <xdr:col>14</xdr:col>
                <xdr:colOff>561975</xdr:colOff>
                <xdr:row>155</xdr:row>
                <xdr:rowOff>219075</xdr:rowOff>
              </to>
            </anchor>
          </controlPr>
        </control>
      </mc:Choice>
    </mc:AlternateContent>
    <mc:AlternateContent xmlns:mc="http://schemas.openxmlformats.org/markup-compatibility/2006">
      <mc:Choice Requires="x14">
        <control shapeId="24645" r:id="rId343" name="Check Box 1093">
          <controlPr defaultSize="0" autoFill="0" autoLine="0" autoPict="0">
            <anchor moveWithCells="1" sizeWithCells="1">
              <from>
                <xdr:col>14</xdr:col>
                <xdr:colOff>285750</xdr:colOff>
                <xdr:row>156</xdr:row>
                <xdr:rowOff>19050</xdr:rowOff>
              </from>
              <to>
                <xdr:col>14</xdr:col>
                <xdr:colOff>561975</xdr:colOff>
                <xdr:row>156</xdr:row>
                <xdr:rowOff>219075</xdr:rowOff>
              </to>
            </anchor>
          </controlPr>
        </control>
      </mc:Choice>
    </mc:AlternateContent>
    <mc:AlternateContent xmlns:mc="http://schemas.openxmlformats.org/markup-compatibility/2006">
      <mc:Choice Requires="x14">
        <control shapeId="24646" r:id="rId344" name="Check Box 1094">
          <controlPr defaultSize="0" autoFill="0" autoLine="0" autoPict="0">
            <anchor moveWithCells="1" sizeWithCells="1">
              <from>
                <xdr:col>14</xdr:col>
                <xdr:colOff>285750</xdr:colOff>
                <xdr:row>157</xdr:row>
                <xdr:rowOff>19050</xdr:rowOff>
              </from>
              <to>
                <xdr:col>14</xdr:col>
                <xdr:colOff>561975</xdr:colOff>
                <xdr:row>157</xdr:row>
                <xdr:rowOff>219075</xdr:rowOff>
              </to>
            </anchor>
          </controlPr>
        </control>
      </mc:Choice>
    </mc:AlternateContent>
    <mc:AlternateContent xmlns:mc="http://schemas.openxmlformats.org/markup-compatibility/2006">
      <mc:Choice Requires="x14">
        <control shapeId="24647" r:id="rId345" name="Check Box 1095">
          <controlPr defaultSize="0" autoFill="0" autoLine="0" autoPict="0">
            <anchor moveWithCells="1" sizeWithCells="1">
              <from>
                <xdr:col>14</xdr:col>
                <xdr:colOff>285750</xdr:colOff>
                <xdr:row>158</xdr:row>
                <xdr:rowOff>19050</xdr:rowOff>
              </from>
              <to>
                <xdr:col>14</xdr:col>
                <xdr:colOff>561975</xdr:colOff>
                <xdr:row>158</xdr:row>
                <xdr:rowOff>219075</xdr:rowOff>
              </to>
            </anchor>
          </controlPr>
        </control>
      </mc:Choice>
    </mc:AlternateContent>
    <mc:AlternateContent xmlns:mc="http://schemas.openxmlformats.org/markup-compatibility/2006">
      <mc:Choice Requires="x14">
        <control shapeId="24648" r:id="rId346" name="Check Box 1096">
          <controlPr defaultSize="0" autoFill="0" autoLine="0" autoPict="0">
            <anchor moveWithCells="1" sizeWithCells="1">
              <from>
                <xdr:col>14</xdr:col>
                <xdr:colOff>285750</xdr:colOff>
                <xdr:row>159</xdr:row>
                <xdr:rowOff>19050</xdr:rowOff>
              </from>
              <to>
                <xdr:col>14</xdr:col>
                <xdr:colOff>561975</xdr:colOff>
                <xdr:row>159</xdr:row>
                <xdr:rowOff>219075</xdr:rowOff>
              </to>
            </anchor>
          </controlPr>
        </control>
      </mc:Choice>
    </mc:AlternateContent>
    <mc:AlternateContent xmlns:mc="http://schemas.openxmlformats.org/markup-compatibility/2006">
      <mc:Choice Requires="x14">
        <control shapeId="24649" r:id="rId347" name="Check Box 1097">
          <controlPr defaultSize="0" autoFill="0" autoLine="0" autoPict="0">
            <anchor moveWithCells="1" sizeWithCells="1">
              <from>
                <xdr:col>14</xdr:col>
                <xdr:colOff>285750</xdr:colOff>
                <xdr:row>160</xdr:row>
                <xdr:rowOff>19050</xdr:rowOff>
              </from>
              <to>
                <xdr:col>14</xdr:col>
                <xdr:colOff>561975</xdr:colOff>
                <xdr:row>160</xdr:row>
                <xdr:rowOff>219075</xdr:rowOff>
              </to>
            </anchor>
          </controlPr>
        </control>
      </mc:Choice>
    </mc:AlternateContent>
    <mc:AlternateContent xmlns:mc="http://schemas.openxmlformats.org/markup-compatibility/2006">
      <mc:Choice Requires="x14">
        <control shapeId="24650" r:id="rId348" name="Check Box 1098">
          <controlPr defaultSize="0" autoFill="0" autoLine="0" autoPict="0">
            <anchor moveWithCells="1" sizeWithCells="1">
              <from>
                <xdr:col>14</xdr:col>
                <xdr:colOff>285750</xdr:colOff>
                <xdr:row>161</xdr:row>
                <xdr:rowOff>19050</xdr:rowOff>
              </from>
              <to>
                <xdr:col>14</xdr:col>
                <xdr:colOff>561975</xdr:colOff>
                <xdr:row>161</xdr:row>
                <xdr:rowOff>219075</xdr:rowOff>
              </to>
            </anchor>
          </controlPr>
        </control>
      </mc:Choice>
    </mc:AlternateContent>
    <mc:AlternateContent xmlns:mc="http://schemas.openxmlformats.org/markup-compatibility/2006">
      <mc:Choice Requires="x14">
        <control shapeId="24651" r:id="rId349" name="Check Box 1099">
          <controlPr defaultSize="0" autoFill="0" autoLine="0" autoPict="0">
            <anchor moveWithCells="1" sizeWithCells="1">
              <from>
                <xdr:col>14</xdr:col>
                <xdr:colOff>285750</xdr:colOff>
                <xdr:row>162</xdr:row>
                <xdr:rowOff>19050</xdr:rowOff>
              </from>
              <to>
                <xdr:col>14</xdr:col>
                <xdr:colOff>561975</xdr:colOff>
                <xdr:row>162</xdr:row>
                <xdr:rowOff>219075</xdr:rowOff>
              </to>
            </anchor>
          </controlPr>
        </control>
      </mc:Choice>
    </mc:AlternateContent>
    <mc:AlternateContent xmlns:mc="http://schemas.openxmlformats.org/markup-compatibility/2006">
      <mc:Choice Requires="x14">
        <control shapeId="24652" r:id="rId350" name="Check Box 1100">
          <controlPr defaultSize="0" autoFill="0" autoLine="0" autoPict="0">
            <anchor moveWithCells="1" sizeWithCells="1">
              <from>
                <xdr:col>14</xdr:col>
                <xdr:colOff>285750</xdr:colOff>
                <xdr:row>163</xdr:row>
                <xdr:rowOff>19050</xdr:rowOff>
              </from>
              <to>
                <xdr:col>14</xdr:col>
                <xdr:colOff>561975</xdr:colOff>
                <xdr:row>163</xdr:row>
                <xdr:rowOff>219075</xdr:rowOff>
              </to>
            </anchor>
          </controlPr>
        </control>
      </mc:Choice>
    </mc:AlternateContent>
    <mc:AlternateContent xmlns:mc="http://schemas.openxmlformats.org/markup-compatibility/2006">
      <mc:Choice Requires="x14">
        <control shapeId="24653" r:id="rId351" name="Check Box 1101">
          <controlPr defaultSize="0" autoFill="0" autoLine="0" autoPict="0">
            <anchor moveWithCells="1" sizeWithCells="1">
              <from>
                <xdr:col>14</xdr:col>
                <xdr:colOff>285750</xdr:colOff>
                <xdr:row>164</xdr:row>
                <xdr:rowOff>19050</xdr:rowOff>
              </from>
              <to>
                <xdr:col>14</xdr:col>
                <xdr:colOff>561975</xdr:colOff>
                <xdr:row>164</xdr:row>
                <xdr:rowOff>219075</xdr:rowOff>
              </to>
            </anchor>
          </controlPr>
        </control>
      </mc:Choice>
    </mc:AlternateContent>
    <mc:AlternateContent xmlns:mc="http://schemas.openxmlformats.org/markup-compatibility/2006">
      <mc:Choice Requires="x14">
        <control shapeId="24654" r:id="rId352" name="Check Box 1102">
          <controlPr defaultSize="0" autoFill="0" autoLine="0" autoPict="0">
            <anchor moveWithCells="1" sizeWithCells="1">
              <from>
                <xdr:col>14</xdr:col>
                <xdr:colOff>285750</xdr:colOff>
                <xdr:row>165</xdr:row>
                <xdr:rowOff>19050</xdr:rowOff>
              </from>
              <to>
                <xdr:col>14</xdr:col>
                <xdr:colOff>561975</xdr:colOff>
                <xdr:row>165</xdr:row>
                <xdr:rowOff>219075</xdr:rowOff>
              </to>
            </anchor>
          </controlPr>
        </control>
      </mc:Choice>
    </mc:AlternateContent>
    <mc:AlternateContent xmlns:mc="http://schemas.openxmlformats.org/markup-compatibility/2006">
      <mc:Choice Requires="x14">
        <control shapeId="24655" r:id="rId353" name="Check Box 1103">
          <controlPr defaultSize="0" autoFill="0" autoLine="0" autoPict="0">
            <anchor moveWithCells="1" sizeWithCells="1">
              <from>
                <xdr:col>14</xdr:col>
                <xdr:colOff>285750</xdr:colOff>
                <xdr:row>166</xdr:row>
                <xdr:rowOff>19050</xdr:rowOff>
              </from>
              <to>
                <xdr:col>14</xdr:col>
                <xdr:colOff>561975</xdr:colOff>
                <xdr:row>166</xdr:row>
                <xdr:rowOff>219075</xdr:rowOff>
              </to>
            </anchor>
          </controlPr>
        </control>
      </mc:Choice>
    </mc:AlternateContent>
    <mc:AlternateContent xmlns:mc="http://schemas.openxmlformats.org/markup-compatibility/2006">
      <mc:Choice Requires="x14">
        <control shapeId="24656" r:id="rId354" name="Check Box 1104">
          <controlPr defaultSize="0" autoFill="0" autoLine="0" autoPict="0">
            <anchor moveWithCells="1" sizeWithCells="1">
              <from>
                <xdr:col>14</xdr:col>
                <xdr:colOff>285750</xdr:colOff>
                <xdr:row>167</xdr:row>
                <xdr:rowOff>19050</xdr:rowOff>
              </from>
              <to>
                <xdr:col>14</xdr:col>
                <xdr:colOff>561975</xdr:colOff>
                <xdr:row>167</xdr:row>
                <xdr:rowOff>219075</xdr:rowOff>
              </to>
            </anchor>
          </controlPr>
        </control>
      </mc:Choice>
    </mc:AlternateContent>
    <mc:AlternateContent xmlns:mc="http://schemas.openxmlformats.org/markup-compatibility/2006">
      <mc:Choice Requires="x14">
        <control shapeId="24657" r:id="rId355" name="Check Box 1105">
          <controlPr defaultSize="0" autoFill="0" autoLine="0" autoPict="0">
            <anchor moveWithCells="1" sizeWithCells="1">
              <from>
                <xdr:col>14</xdr:col>
                <xdr:colOff>285750</xdr:colOff>
                <xdr:row>168</xdr:row>
                <xdr:rowOff>19050</xdr:rowOff>
              </from>
              <to>
                <xdr:col>14</xdr:col>
                <xdr:colOff>561975</xdr:colOff>
                <xdr:row>168</xdr:row>
                <xdr:rowOff>219075</xdr:rowOff>
              </to>
            </anchor>
          </controlPr>
        </control>
      </mc:Choice>
    </mc:AlternateContent>
    <mc:AlternateContent xmlns:mc="http://schemas.openxmlformats.org/markup-compatibility/2006">
      <mc:Choice Requires="x14">
        <control shapeId="24658" r:id="rId356" name="Check Box 1106">
          <controlPr defaultSize="0" autoFill="0" autoLine="0" autoPict="0">
            <anchor moveWithCells="1" sizeWithCells="1">
              <from>
                <xdr:col>14</xdr:col>
                <xdr:colOff>285750</xdr:colOff>
                <xdr:row>169</xdr:row>
                <xdr:rowOff>19050</xdr:rowOff>
              </from>
              <to>
                <xdr:col>14</xdr:col>
                <xdr:colOff>561975</xdr:colOff>
                <xdr:row>169</xdr:row>
                <xdr:rowOff>219075</xdr:rowOff>
              </to>
            </anchor>
          </controlPr>
        </control>
      </mc:Choice>
    </mc:AlternateContent>
    <mc:AlternateContent xmlns:mc="http://schemas.openxmlformats.org/markup-compatibility/2006">
      <mc:Choice Requires="x14">
        <control shapeId="24659" r:id="rId357" name="Check Box 1107">
          <controlPr defaultSize="0" autoFill="0" autoLine="0" autoPict="0">
            <anchor moveWithCells="1" sizeWithCells="1">
              <from>
                <xdr:col>14</xdr:col>
                <xdr:colOff>285750</xdr:colOff>
                <xdr:row>170</xdr:row>
                <xdr:rowOff>19050</xdr:rowOff>
              </from>
              <to>
                <xdr:col>14</xdr:col>
                <xdr:colOff>561975</xdr:colOff>
                <xdr:row>170</xdr:row>
                <xdr:rowOff>219075</xdr:rowOff>
              </to>
            </anchor>
          </controlPr>
        </control>
      </mc:Choice>
    </mc:AlternateContent>
    <mc:AlternateContent xmlns:mc="http://schemas.openxmlformats.org/markup-compatibility/2006">
      <mc:Choice Requires="x14">
        <control shapeId="24660" r:id="rId358" name="Check Box 1108">
          <controlPr defaultSize="0" autoFill="0" autoLine="0" autoPict="0">
            <anchor moveWithCells="1" sizeWithCells="1">
              <from>
                <xdr:col>14</xdr:col>
                <xdr:colOff>285750</xdr:colOff>
                <xdr:row>171</xdr:row>
                <xdr:rowOff>19050</xdr:rowOff>
              </from>
              <to>
                <xdr:col>14</xdr:col>
                <xdr:colOff>561975</xdr:colOff>
                <xdr:row>171</xdr:row>
                <xdr:rowOff>219075</xdr:rowOff>
              </to>
            </anchor>
          </controlPr>
        </control>
      </mc:Choice>
    </mc:AlternateContent>
    <mc:AlternateContent xmlns:mc="http://schemas.openxmlformats.org/markup-compatibility/2006">
      <mc:Choice Requires="x14">
        <control shapeId="24661" r:id="rId359" name="Check Box 1109">
          <controlPr defaultSize="0" autoFill="0" autoLine="0" autoPict="0">
            <anchor moveWithCells="1" sizeWithCells="1">
              <from>
                <xdr:col>14</xdr:col>
                <xdr:colOff>285750</xdr:colOff>
                <xdr:row>172</xdr:row>
                <xdr:rowOff>19050</xdr:rowOff>
              </from>
              <to>
                <xdr:col>14</xdr:col>
                <xdr:colOff>561975</xdr:colOff>
                <xdr:row>172</xdr:row>
                <xdr:rowOff>219075</xdr:rowOff>
              </to>
            </anchor>
          </controlPr>
        </control>
      </mc:Choice>
    </mc:AlternateContent>
    <mc:AlternateContent xmlns:mc="http://schemas.openxmlformats.org/markup-compatibility/2006">
      <mc:Choice Requires="x14">
        <control shapeId="24662" r:id="rId360" name="Check Box 1110">
          <controlPr defaultSize="0" autoFill="0" autoLine="0" autoPict="0">
            <anchor moveWithCells="1" sizeWithCells="1">
              <from>
                <xdr:col>14</xdr:col>
                <xdr:colOff>285750</xdr:colOff>
                <xdr:row>173</xdr:row>
                <xdr:rowOff>19050</xdr:rowOff>
              </from>
              <to>
                <xdr:col>14</xdr:col>
                <xdr:colOff>561975</xdr:colOff>
                <xdr:row>173</xdr:row>
                <xdr:rowOff>219075</xdr:rowOff>
              </to>
            </anchor>
          </controlPr>
        </control>
      </mc:Choice>
    </mc:AlternateContent>
    <mc:AlternateContent xmlns:mc="http://schemas.openxmlformats.org/markup-compatibility/2006">
      <mc:Choice Requires="x14">
        <control shapeId="24663" r:id="rId361" name="Check Box 1111">
          <controlPr defaultSize="0" autoFill="0" autoLine="0" autoPict="0">
            <anchor moveWithCells="1" sizeWithCells="1">
              <from>
                <xdr:col>14</xdr:col>
                <xdr:colOff>285750</xdr:colOff>
                <xdr:row>174</xdr:row>
                <xdr:rowOff>19050</xdr:rowOff>
              </from>
              <to>
                <xdr:col>14</xdr:col>
                <xdr:colOff>561975</xdr:colOff>
                <xdr:row>174</xdr:row>
                <xdr:rowOff>219075</xdr:rowOff>
              </to>
            </anchor>
          </controlPr>
        </control>
      </mc:Choice>
    </mc:AlternateContent>
    <mc:AlternateContent xmlns:mc="http://schemas.openxmlformats.org/markup-compatibility/2006">
      <mc:Choice Requires="x14">
        <control shapeId="24664" r:id="rId362" name="Check Box 1112">
          <controlPr defaultSize="0" autoFill="0" autoLine="0" autoPict="0">
            <anchor moveWithCells="1" sizeWithCells="1">
              <from>
                <xdr:col>14</xdr:col>
                <xdr:colOff>285750</xdr:colOff>
                <xdr:row>175</xdr:row>
                <xdr:rowOff>19050</xdr:rowOff>
              </from>
              <to>
                <xdr:col>14</xdr:col>
                <xdr:colOff>561975</xdr:colOff>
                <xdr:row>175</xdr:row>
                <xdr:rowOff>219075</xdr:rowOff>
              </to>
            </anchor>
          </controlPr>
        </control>
      </mc:Choice>
    </mc:AlternateContent>
    <mc:AlternateContent xmlns:mc="http://schemas.openxmlformats.org/markup-compatibility/2006">
      <mc:Choice Requires="x14">
        <control shapeId="24665" r:id="rId363" name="Check Box 1113">
          <controlPr defaultSize="0" autoFill="0" autoLine="0" autoPict="0">
            <anchor moveWithCells="1" sizeWithCells="1">
              <from>
                <xdr:col>14</xdr:col>
                <xdr:colOff>285750</xdr:colOff>
                <xdr:row>176</xdr:row>
                <xdr:rowOff>19050</xdr:rowOff>
              </from>
              <to>
                <xdr:col>14</xdr:col>
                <xdr:colOff>561975</xdr:colOff>
                <xdr:row>176</xdr:row>
                <xdr:rowOff>219075</xdr:rowOff>
              </to>
            </anchor>
          </controlPr>
        </control>
      </mc:Choice>
    </mc:AlternateContent>
    <mc:AlternateContent xmlns:mc="http://schemas.openxmlformats.org/markup-compatibility/2006">
      <mc:Choice Requires="x14">
        <control shapeId="24666" r:id="rId364" name="Check Box 1114">
          <controlPr defaultSize="0" autoFill="0" autoLine="0" autoPict="0">
            <anchor moveWithCells="1" sizeWithCells="1">
              <from>
                <xdr:col>14</xdr:col>
                <xdr:colOff>285750</xdr:colOff>
                <xdr:row>177</xdr:row>
                <xdr:rowOff>19050</xdr:rowOff>
              </from>
              <to>
                <xdr:col>14</xdr:col>
                <xdr:colOff>561975</xdr:colOff>
                <xdr:row>177</xdr:row>
                <xdr:rowOff>219075</xdr:rowOff>
              </to>
            </anchor>
          </controlPr>
        </control>
      </mc:Choice>
    </mc:AlternateContent>
    <mc:AlternateContent xmlns:mc="http://schemas.openxmlformats.org/markup-compatibility/2006">
      <mc:Choice Requires="x14">
        <control shapeId="24667" r:id="rId365" name="Check Box 1115">
          <controlPr defaultSize="0" autoFill="0" autoLine="0" autoPict="0">
            <anchor moveWithCells="1" sizeWithCells="1">
              <from>
                <xdr:col>14</xdr:col>
                <xdr:colOff>285750</xdr:colOff>
                <xdr:row>178</xdr:row>
                <xdr:rowOff>19050</xdr:rowOff>
              </from>
              <to>
                <xdr:col>14</xdr:col>
                <xdr:colOff>561975</xdr:colOff>
                <xdr:row>178</xdr:row>
                <xdr:rowOff>219075</xdr:rowOff>
              </to>
            </anchor>
          </controlPr>
        </control>
      </mc:Choice>
    </mc:AlternateContent>
    <mc:AlternateContent xmlns:mc="http://schemas.openxmlformats.org/markup-compatibility/2006">
      <mc:Choice Requires="x14">
        <control shapeId="24668" r:id="rId366" name="Check Box 1116">
          <controlPr defaultSize="0" autoFill="0" autoLine="0" autoPict="0">
            <anchor moveWithCells="1" sizeWithCells="1">
              <from>
                <xdr:col>14</xdr:col>
                <xdr:colOff>285750</xdr:colOff>
                <xdr:row>179</xdr:row>
                <xdr:rowOff>19050</xdr:rowOff>
              </from>
              <to>
                <xdr:col>14</xdr:col>
                <xdr:colOff>561975</xdr:colOff>
                <xdr:row>179</xdr:row>
                <xdr:rowOff>219075</xdr:rowOff>
              </to>
            </anchor>
          </controlPr>
        </control>
      </mc:Choice>
    </mc:AlternateContent>
    <mc:AlternateContent xmlns:mc="http://schemas.openxmlformats.org/markup-compatibility/2006">
      <mc:Choice Requires="x14">
        <control shapeId="24669" r:id="rId367" name="Check Box 1117">
          <controlPr defaultSize="0" autoFill="0" autoLine="0" autoPict="0">
            <anchor moveWithCells="1" sizeWithCells="1">
              <from>
                <xdr:col>14</xdr:col>
                <xdr:colOff>285750</xdr:colOff>
                <xdr:row>180</xdr:row>
                <xdr:rowOff>19050</xdr:rowOff>
              </from>
              <to>
                <xdr:col>14</xdr:col>
                <xdr:colOff>561975</xdr:colOff>
                <xdr:row>180</xdr:row>
                <xdr:rowOff>219075</xdr:rowOff>
              </to>
            </anchor>
          </controlPr>
        </control>
      </mc:Choice>
    </mc:AlternateContent>
    <mc:AlternateContent xmlns:mc="http://schemas.openxmlformats.org/markup-compatibility/2006">
      <mc:Choice Requires="x14">
        <control shapeId="24670" r:id="rId368" name="Check Box 1118">
          <controlPr defaultSize="0" autoFill="0" autoLine="0" autoPict="0">
            <anchor moveWithCells="1" sizeWithCells="1">
              <from>
                <xdr:col>14</xdr:col>
                <xdr:colOff>285750</xdr:colOff>
                <xdr:row>181</xdr:row>
                <xdr:rowOff>19050</xdr:rowOff>
              </from>
              <to>
                <xdr:col>14</xdr:col>
                <xdr:colOff>561975</xdr:colOff>
                <xdr:row>181</xdr:row>
                <xdr:rowOff>219075</xdr:rowOff>
              </to>
            </anchor>
          </controlPr>
        </control>
      </mc:Choice>
    </mc:AlternateContent>
    <mc:AlternateContent xmlns:mc="http://schemas.openxmlformats.org/markup-compatibility/2006">
      <mc:Choice Requires="x14">
        <control shapeId="24671" r:id="rId369" name="Check Box 1119">
          <controlPr defaultSize="0" autoFill="0" autoLine="0" autoPict="0">
            <anchor moveWithCells="1" sizeWithCells="1">
              <from>
                <xdr:col>14</xdr:col>
                <xdr:colOff>285750</xdr:colOff>
                <xdr:row>182</xdr:row>
                <xdr:rowOff>19050</xdr:rowOff>
              </from>
              <to>
                <xdr:col>14</xdr:col>
                <xdr:colOff>561975</xdr:colOff>
                <xdr:row>182</xdr:row>
                <xdr:rowOff>219075</xdr:rowOff>
              </to>
            </anchor>
          </controlPr>
        </control>
      </mc:Choice>
    </mc:AlternateContent>
    <mc:AlternateContent xmlns:mc="http://schemas.openxmlformats.org/markup-compatibility/2006">
      <mc:Choice Requires="x14">
        <control shapeId="24672" r:id="rId370" name="Check Box 1120">
          <controlPr defaultSize="0" autoFill="0" autoLine="0" autoPict="0">
            <anchor moveWithCells="1" sizeWithCells="1">
              <from>
                <xdr:col>14</xdr:col>
                <xdr:colOff>285750</xdr:colOff>
                <xdr:row>183</xdr:row>
                <xdr:rowOff>19050</xdr:rowOff>
              </from>
              <to>
                <xdr:col>14</xdr:col>
                <xdr:colOff>561975</xdr:colOff>
                <xdr:row>183</xdr:row>
                <xdr:rowOff>219075</xdr:rowOff>
              </to>
            </anchor>
          </controlPr>
        </control>
      </mc:Choice>
    </mc:AlternateContent>
    <mc:AlternateContent xmlns:mc="http://schemas.openxmlformats.org/markup-compatibility/2006">
      <mc:Choice Requires="x14">
        <control shapeId="24673" r:id="rId371" name="Check Box 1121">
          <controlPr defaultSize="0" autoFill="0" autoLine="0" autoPict="0">
            <anchor moveWithCells="1" sizeWithCells="1">
              <from>
                <xdr:col>14</xdr:col>
                <xdr:colOff>285750</xdr:colOff>
                <xdr:row>184</xdr:row>
                <xdr:rowOff>19050</xdr:rowOff>
              </from>
              <to>
                <xdr:col>14</xdr:col>
                <xdr:colOff>561975</xdr:colOff>
                <xdr:row>184</xdr:row>
                <xdr:rowOff>219075</xdr:rowOff>
              </to>
            </anchor>
          </controlPr>
        </control>
      </mc:Choice>
    </mc:AlternateContent>
    <mc:AlternateContent xmlns:mc="http://schemas.openxmlformats.org/markup-compatibility/2006">
      <mc:Choice Requires="x14">
        <control shapeId="24674" r:id="rId372" name="Check Box 1122">
          <controlPr defaultSize="0" autoFill="0" autoLine="0" autoPict="0">
            <anchor moveWithCells="1" sizeWithCells="1">
              <from>
                <xdr:col>14</xdr:col>
                <xdr:colOff>285750</xdr:colOff>
                <xdr:row>185</xdr:row>
                <xdr:rowOff>19050</xdr:rowOff>
              </from>
              <to>
                <xdr:col>14</xdr:col>
                <xdr:colOff>561975</xdr:colOff>
                <xdr:row>185</xdr:row>
                <xdr:rowOff>219075</xdr:rowOff>
              </to>
            </anchor>
          </controlPr>
        </control>
      </mc:Choice>
    </mc:AlternateContent>
    <mc:AlternateContent xmlns:mc="http://schemas.openxmlformats.org/markup-compatibility/2006">
      <mc:Choice Requires="x14">
        <control shapeId="24675" r:id="rId373" name="Check Box 1123">
          <controlPr defaultSize="0" autoFill="0" autoLine="0" autoPict="0">
            <anchor moveWithCells="1" sizeWithCells="1">
              <from>
                <xdr:col>14</xdr:col>
                <xdr:colOff>285750</xdr:colOff>
                <xdr:row>186</xdr:row>
                <xdr:rowOff>19050</xdr:rowOff>
              </from>
              <to>
                <xdr:col>14</xdr:col>
                <xdr:colOff>561975</xdr:colOff>
                <xdr:row>186</xdr:row>
                <xdr:rowOff>219075</xdr:rowOff>
              </to>
            </anchor>
          </controlPr>
        </control>
      </mc:Choice>
    </mc:AlternateContent>
    <mc:AlternateContent xmlns:mc="http://schemas.openxmlformats.org/markup-compatibility/2006">
      <mc:Choice Requires="x14">
        <control shapeId="24676" r:id="rId374" name="Check Box 1124">
          <controlPr defaultSize="0" autoFill="0" autoLine="0" autoPict="0">
            <anchor moveWithCells="1" sizeWithCells="1">
              <from>
                <xdr:col>14</xdr:col>
                <xdr:colOff>285750</xdr:colOff>
                <xdr:row>187</xdr:row>
                <xdr:rowOff>19050</xdr:rowOff>
              </from>
              <to>
                <xdr:col>14</xdr:col>
                <xdr:colOff>561975</xdr:colOff>
                <xdr:row>187</xdr:row>
                <xdr:rowOff>219075</xdr:rowOff>
              </to>
            </anchor>
          </controlPr>
        </control>
      </mc:Choice>
    </mc:AlternateContent>
    <mc:AlternateContent xmlns:mc="http://schemas.openxmlformats.org/markup-compatibility/2006">
      <mc:Choice Requires="x14">
        <control shapeId="24677" r:id="rId375" name="Check Box 1125">
          <controlPr defaultSize="0" autoFill="0" autoLine="0" autoPict="0">
            <anchor moveWithCells="1" sizeWithCells="1">
              <from>
                <xdr:col>14</xdr:col>
                <xdr:colOff>285750</xdr:colOff>
                <xdr:row>188</xdr:row>
                <xdr:rowOff>19050</xdr:rowOff>
              </from>
              <to>
                <xdr:col>14</xdr:col>
                <xdr:colOff>561975</xdr:colOff>
                <xdr:row>188</xdr:row>
                <xdr:rowOff>219075</xdr:rowOff>
              </to>
            </anchor>
          </controlPr>
        </control>
      </mc:Choice>
    </mc:AlternateContent>
    <mc:AlternateContent xmlns:mc="http://schemas.openxmlformats.org/markup-compatibility/2006">
      <mc:Choice Requires="x14">
        <control shapeId="24678" r:id="rId376" name="Check Box 1126">
          <controlPr defaultSize="0" autoFill="0" autoLine="0" autoPict="0">
            <anchor moveWithCells="1" sizeWithCells="1">
              <from>
                <xdr:col>14</xdr:col>
                <xdr:colOff>285750</xdr:colOff>
                <xdr:row>189</xdr:row>
                <xdr:rowOff>19050</xdr:rowOff>
              </from>
              <to>
                <xdr:col>14</xdr:col>
                <xdr:colOff>561975</xdr:colOff>
                <xdr:row>189</xdr:row>
                <xdr:rowOff>219075</xdr:rowOff>
              </to>
            </anchor>
          </controlPr>
        </control>
      </mc:Choice>
    </mc:AlternateContent>
    <mc:AlternateContent xmlns:mc="http://schemas.openxmlformats.org/markup-compatibility/2006">
      <mc:Choice Requires="x14">
        <control shapeId="24679" r:id="rId377" name="Check Box 1127">
          <controlPr defaultSize="0" autoFill="0" autoLine="0" autoPict="0">
            <anchor moveWithCells="1" sizeWithCells="1">
              <from>
                <xdr:col>14</xdr:col>
                <xdr:colOff>285750</xdr:colOff>
                <xdr:row>190</xdr:row>
                <xdr:rowOff>19050</xdr:rowOff>
              </from>
              <to>
                <xdr:col>14</xdr:col>
                <xdr:colOff>561975</xdr:colOff>
                <xdr:row>190</xdr:row>
                <xdr:rowOff>219075</xdr:rowOff>
              </to>
            </anchor>
          </controlPr>
        </control>
      </mc:Choice>
    </mc:AlternateContent>
    <mc:AlternateContent xmlns:mc="http://schemas.openxmlformats.org/markup-compatibility/2006">
      <mc:Choice Requires="x14">
        <control shapeId="24680" r:id="rId378" name="Check Box 1128">
          <controlPr defaultSize="0" autoFill="0" autoLine="0" autoPict="0">
            <anchor moveWithCells="1" sizeWithCells="1">
              <from>
                <xdr:col>14</xdr:col>
                <xdr:colOff>285750</xdr:colOff>
                <xdr:row>191</xdr:row>
                <xdr:rowOff>19050</xdr:rowOff>
              </from>
              <to>
                <xdr:col>14</xdr:col>
                <xdr:colOff>561975</xdr:colOff>
                <xdr:row>191</xdr:row>
                <xdr:rowOff>219075</xdr:rowOff>
              </to>
            </anchor>
          </controlPr>
        </control>
      </mc:Choice>
    </mc:AlternateContent>
    <mc:AlternateContent xmlns:mc="http://schemas.openxmlformats.org/markup-compatibility/2006">
      <mc:Choice Requires="x14">
        <control shapeId="24681" r:id="rId379" name="Check Box 1129">
          <controlPr defaultSize="0" autoFill="0" autoLine="0" autoPict="0">
            <anchor moveWithCells="1" sizeWithCells="1">
              <from>
                <xdr:col>14</xdr:col>
                <xdr:colOff>285750</xdr:colOff>
                <xdr:row>192</xdr:row>
                <xdr:rowOff>19050</xdr:rowOff>
              </from>
              <to>
                <xdr:col>14</xdr:col>
                <xdr:colOff>561975</xdr:colOff>
                <xdr:row>192</xdr:row>
                <xdr:rowOff>219075</xdr:rowOff>
              </to>
            </anchor>
          </controlPr>
        </control>
      </mc:Choice>
    </mc:AlternateContent>
    <mc:AlternateContent xmlns:mc="http://schemas.openxmlformats.org/markup-compatibility/2006">
      <mc:Choice Requires="x14">
        <control shapeId="24682" r:id="rId380" name="Check Box 1130">
          <controlPr defaultSize="0" autoFill="0" autoLine="0" autoPict="0">
            <anchor moveWithCells="1" sizeWithCells="1">
              <from>
                <xdr:col>14</xdr:col>
                <xdr:colOff>285750</xdr:colOff>
                <xdr:row>193</xdr:row>
                <xdr:rowOff>19050</xdr:rowOff>
              </from>
              <to>
                <xdr:col>14</xdr:col>
                <xdr:colOff>561975</xdr:colOff>
                <xdr:row>193</xdr:row>
                <xdr:rowOff>219075</xdr:rowOff>
              </to>
            </anchor>
          </controlPr>
        </control>
      </mc:Choice>
    </mc:AlternateContent>
    <mc:AlternateContent xmlns:mc="http://schemas.openxmlformats.org/markup-compatibility/2006">
      <mc:Choice Requires="x14">
        <control shapeId="24683" r:id="rId381" name="Check Box 1131">
          <controlPr defaultSize="0" autoFill="0" autoLine="0" autoPict="0">
            <anchor moveWithCells="1" sizeWithCells="1">
              <from>
                <xdr:col>14</xdr:col>
                <xdr:colOff>285750</xdr:colOff>
                <xdr:row>194</xdr:row>
                <xdr:rowOff>19050</xdr:rowOff>
              </from>
              <to>
                <xdr:col>14</xdr:col>
                <xdr:colOff>561975</xdr:colOff>
                <xdr:row>194</xdr:row>
                <xdr:rowOff>219075</xdr:rowOff>
              </to>
            </anchor>
          </controlPr>
        </control>
      </mc:Choice>
    </mc:AlternateContent>
    <mc:AlternateContent xmlns:mc="http://schemas.openxmlformats.org/markup-compatibility/2006">
      <mc:Choice Requires="x14">
        <control shapeId="24684" r:id="rId382" name="Check Box 1132">
          <controlPr defaultSize="0" autoFill="0" autoLine="0" autoPict="0">
            <anchor moveWithCells="1" sizeWithCells="1">
              <from>
                <xdr:col>14</xdr:col>
                <xdr:colOff>285750</xdr:colOff>
                <xdr:row>195</xdr:row>
                <xdr:rowOff>19050</xdr:rowOff>
              </from>
              <to>
                <xdr:col>14</xdr:col>
                <xdr:colOff>561975</xdr:colOff>
                <xdr:row>195</xdr:row>
                <xdr:rowOff>219075</xdr:rowOff>
              </to>
            </anchor>
          </controlPr>
        </control>
      </mc:Choice>
    </mc:AlternateContent>
    <mc:AlternateContent xmlns:mc="http://schemas.openxmlformats.org/markup-compatibility/2006">
      <mc:Choice Requires="x14">
        <control shapeId="24685" r:id="rId383" name="Check Box 1133">
          <controlPr defaultSize="0" autoFill="0" autoLine="0" autoPict="0">
            <anchor moveWithCells="1" sizeWithCells="1">
              <from>
                <xdr:col>14</xdr:col>
                <xdr:colOff>285750</xdr:colOff>
                <xdr:row>196</xdr:row>
                <xdr:rowOff>19050</xdr:rowOff>
              </from>
              <to>
                <xdr:col>14</xdr:col>
                <xdr:colOff>561975</xdr:colOff>
                <xdr:row>196</xdr:row>
                <xdr:rowOff>219075</xdr:rowOff>
              </to>
            </anchor>
          </controlPr>
        </control>
      </mc:Choice>
    </mc:AlternateContent>
    <mc:AlternateContent xmlns:mc="http://schemas.openxmlformats.org/markup-compatibility/2006">
      <mc:Choice Requires="x14">
        <control shapeId="24686" r:id="rId384" name="Check Box 1134">
          <controlPr defaultSize="0" autoFill="0" autoLine="0" autoPict="0">
            <anchor moveWithCells="1" sizeWithCells="1">
              <from>
                <xdr:col>14</xdr:col>
                <xdr:colOff>285750</xdr:colOff>
                <xdr:row>197</xdr:row>
                <xdr:rowOff>19050</xdr:rowOff>
              </from>
              <to>
                <xdr:col>14</xdr:col>
                <xdr:colOff>561975</xdr:colOff>
                <xdr:row>197</xdr:row>
                <xdr:rowOff>219075</xdr:rowOff>
              </to>
            </anchor>
          </controlPr>
        </control>
      </mc:Choice>
    </mc:AlternateContent>
    <mc:AlternateContent xmlns:mc="http://schemas.openxmlformats.org/markup-compatibility/2006">
      <mc:Choice Requires="x14">
        <control shapeId="24687" r:id="rId385" name="Check Box 1135">
          <controlPr defaultSize="0" autoFill="0" autoLine="0" autoPict="0">
            <anchor moveWithCells="1" sizeWithCells="1">
              <from>
                <xdr:col>14</xdr:col>
                <xdr:colOff>285750</xdr:colOff>
                <xdr:row>198</xdr:row>
                <xdr:rowOff>19050</xdr:rowOff>
              </from>
              <to>
                <xdr:col>14</xdr:col>
                <xdr:colOff>561975</xdr:colOff>
                <xdr:row>198</xdr:row>
                <xdr:rowOff>219075</xdr:rowOff>
              </to>
            </anchor>
          </controlPr>
        </control>
      </mc:Choice>
    </mc:AlternateContent>
    <mc:AlternateContent xmlns:mc="http://schemas.openxmlformats.org/markup-compatibility/2006">
      <mc:Choice Requires="x14">
        <control shapeId="24688" r:id="rId386" name="Check Box 1136">
          <controlPr defaultSize="0" autoFill="0" autoLine="0" autoPict="0">
            <anchor moveWithCells="1" sizeWithCells="1">
              <from>
                <xdr:col>14</xdr:col>
                <xdr:colOff>285750</xdr:colOff>
                <xdr:row>199</xdr:row>
                <xdr:rowOff>19050</xdr:rowOff>
              </from>
              <to>
                <xdr:col>14</xdr:col>
                <xdr:colOff>561975</xdr:colOff>
                <xdr:row>199</xdr:row>
                <xdr:rowOff>219075</xdr:rowOff>
              </to>
            </anchor>
          </controlPr>
        </control>
      </mc:Choice>
    </mc:AlternateContent>
    <mc:AlternateContent xmlns:mc="http://schemas.openxmlformats.org/markup-compatibility/2006">
      <mc:Choice Requires="x14">
        <control shapeId="24689" r:id="rId387" name="Check Box 1137">
          <controlPr defaultSize="0" autoFill="0" autoLine="0" autoPict="0">
            <anchor moveWithCells="1" sizeWithCells="1">
              <from>
                <xdr:col>14</xdr:col>
                <xdr:colOff>285750</xdr:colOff>
                <xdr:row>200</xdr:row>
                <xdr:rowOff>19050</xdr:rowOff>
              </from>
              <to>
                <xdr:col>14</xdr:col>
                <xdr:colOff>561975</xdr:colOff>
                <xdr:row>200</xdr:row>
                <xdr:rowOff>219075</xdr:rowOff>
              </to>
            </anchor>
          </controlPr>
        </control>
      </mc:Choice>
    </mc:AlternateContent>
    <mc:AlternateContent xmlns:mc="http://schemas.openxmlformats.org/markup-compatibility/2006">
      <mc:Choice Requires="x14">
        <control shapeId="24690" r:id="rId388" name="Check Box 1138">
          <controlPr defaultSize="0" autoFill="0" autoLine="0" autoPict="0">
            <anchor moveWithCells="1" sizeWithCells="1">
              <from>
                <xdr:col>14</xdr:col>
                <xdr:colOff>285750</xdr:colOff>
                <xdr:row>201</xdr:row>
                <xdr:rowOff>19050</xdr:rowOff>
              </from>
              <to>
                <xdr:col>14</xdr:col>
                <xdr:colOff>561975</xdr:colOff>
                <xdr:row>201</xdr:row>
                <xdr:rowOff>219075</xdr:rowOff>
              </to>
            </anchor>
          </controlPr>
        </control>
      </mc:Choice>
    </mc:AlternateContent>
    <mc:AlternateContent xmlns:mc="http://schemas.openxmlformats.org/markup-compatibility/2006">
      <mc:Choice Requires="x14">
        <control shapeId="24691" r:id="rId389" name="Check Box 1139">
          <controlPr defaultSize="0" autoFill="0" autoLine="0" autoPict="0">
            <anchor moveWithCells="1" sizeWithCells="1">
              <from>
                <xdr:col>14</xdr:col>
                <xdr:colOff>285750</xdr:colOff>
                <xdr:row>202</xdr:row>
                <xdr:rowOff>19050</xdr:rowOff>
              </from>
              <to>
                <xdr:col>14</xdr:col>
                <xdr:colOff>561975</xdr:colOff>
                <xdr:row>202</xdr:row>
                <xdr:rowOff>219075</xdr:rowOff>
              </to>
            </anchor>
          </controlPr>
        </control>
      </mc:Choice>
    </mc:AlternateContent>
    <mc:AlternateContent xmlns:mc="http://schemas.openxmlformats.org/markup-compatibility/2006">
      <mc:Choice Requires="x14">
        <control shapeId="24692" r:id="rId390" name="Check Box 1140">
          <controlPr defaultSize="0" autoFill="0" autoLine="0" autoPict="0">
            <anchor moveWithCells="1" sizeWithCells="1">
              <from>
                <xdr:col>14</xdr:col>
                <xdr:colOff>285750</xdr:colOff>
                <xdr:row>203</xdr:row>
                <xdr:rowOff>19050</xdr:rowOff>
              </from>
              <to>
                <xdr:col>14</xdr:col>
                <xdr:colOff>561975</xdr:colOff>
                <xdr:row>203</xdr:row>
                <xdr:rowOff>219075</xdr:rowOff>
              </to>
            </anchor>
          </controlPr>
        </control>
      </mc:Choice>
    </mc:AlternateContent>
    <mc:AlternateContent xmlns:mc="http://schemas.openxmlformats.org/markup-compatibility/2006">
      <mc:Choice Requires="x14">
        <control shapeId="24693" r:id="rId391" name="Check Box 1141">
          <controlPr defaultSize="0" autoFill="0" autoLine="0" autoPict="0">
            <anchor moveWithCells="1" sizeWithCells="1">
              <from>
                <xdr:col>14</xdr:col>
                <xdr:colOff>285750</xdr:colOff>
                <xdr:row>204</xdr:row>
                <xdr:rowOff>19050</xdr:rowOff>
              </from>
              <to>
                <xdr:col>14</xdr:col>
                <xdr:colOff>561975</xdr:colOff>
                <xdr:row>204</xdr:row>
                <xdr:rowOff>219075</xdr:rowOff>
              </to>
            </anchor>
          </controlPr>
        </control>
      </mc:Choice>
    </mc:AlternateContent>
  </controls>
  <extLst>
    <ext xmlns:x14="http://schemas.microsoft.com/office/spreadsheetml/2009/9/main" uri="{CCE6A557-97BC-4b89-ADB6-D9C93CAAB3DF}">
      <x14:dataValidations xmlns:xm="http://schemas.microsoft.com/office/excel/2006/main" xWindow="657" yWindow="688" count="2">
        <x14:dataValidation type="list" allowBlank="1" showInputMessage="1" showErrorMessage="1" xr:uid="{00000000-0002-0000-0700-000008000000}">
          <x14:formula1>
            <xm:f>Lookup!$B$2:$B$5</xm:f>
          </x14:formula1>
          <xm:sqref>H102:H103 H106</xm:sqref>
        </x14:dataValidation>
        <x14:dataValidation type="list" allowBlank="1" showInputMessage="1" showErrorMessage="1" xr:uid="{00000000-0002-0000-0700-000009000000}">
          <x14:formula1>
            <xm:f>Lookup!$C$2:$C$6</xm:f>
          </x14:formula1>
          <xm:sqref>H6:H101 H110:H205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tabColor theme="3" tint="0.39997558519241921"/>
  </sheetPr>
  <dimension ref="B1:E369"/>
  <sheetViews>
    <sheetView showGridLines="0" showRowColHeaders="0" zoomScaleNormal="100" zoomScaleSheetLayoutView="70" workbookViewId="0">
      <selection activeCell="E21" sqref="E21"/>
    </sheetView>
  </sheetViews>
  <sheetFormatPr defaultColWidth="9.28515625" defaultRowHeight="12.75" zeroHeight="1" x14ac:dyDescent="0.2"/>
  <cols>
    <col min="1" max="1" width="5.28515625" style="428" customWidth="1"/>
    <col min="2" max="2" width="5.7109375" style="428" hidden="1" customWidth="1"/>
    <col min="3" max="3" width="23.7109375" style="427" hidden="1" customWidth="1"/>
    <col min="4" max="4" width="1.28515625" style="428" customWidth="1"/>
    <col min="5" max="5" width="108.7109375" style="428" bestFit="1" customWidth="1"/>
    <col min="6" max="6" width="2" style="428" customWidth="1"/>
    <col min="7" max="7" width="2.28515625" style="428" customWidth="1"/>
    <col min="8" max="16384" width="9.28515625" style="428"/>
  </cols>
  <sheetData>
    <row r="1" spans="2:5" ht="23.25" customHeight="1" x14ac:dyDescent="0.25">
      <c r="E1" s="326"/>
    </row>
    <row r="2" spans="2:5" ht="41.25" x14ac:dyDescent="0.25">
      <c r="B2" s="403" t="str">
        <f>IF(Conversions!P9=TRUE,"In","Out")</f>
        <v>Out</v>
      </c>
      <c r="C2" s="427" t="str">
        <f>Conversions!S9</f>
        <v/>
      </c>
      <c r="E2" s="442" t="s">
        <v>378</v>
      </c>
    </row>
    <row r="3" spans="2:5" ht="9.75" customHeight="1" x14ac:dyDescent="0.25">
      <c r="B3" s="403" t="str">
        <f>IF(Conversions!P10=TRUE,"In","Out")</f>
        <v>Out</v>
      </c>
      <c r="C3" s="427" t="str">
        <f>Conversions!S10</f>
        <v/>
      </c>
      <c r="E3" s="461"/>
    </row>
    <row r="4" spans="2:5" ht="15" x14ac:dyDescent="0.25">
      <c r="B4" s="403" t="str">
        <f>IF(Conversions!P11=TRUE,"In","Out")</f>
        <v>Out</v>
      </c>
      <c r="C4" s="427" t="str">
        <f>Conversions!S11</f>
        <v/>
      </c>
      <c r="E4" s="529">
        <f>500 - (LEN(E8))</f>
        <v>500</v>
      </c>
    </row>
    <row r="5" spans="2:5" ht="15" customHeight="1" x14ac:dyDescent="0.25">
      <c r="B5" s="403" t="str">
        <f>IF(Conversions!P12=TRUE,"In","Out")</f>
        <v>Out</v>
      </c>
      <c r="C5" s="427" t="str">
        <f>Conversions!S12</f>
        <v/>
      </c>
      <c r="E5" s="530" t="s">
        <v>366</v>
      </c>
    </row>
    <row r="6" spans="2:5" ht="15" x14ac:dyDescent="0.25">
      <c r="B6" s="403" t="str">
        <f>IF(Conversions!P13=TRUE,"In","Out")</f>
        <v>Out</v>
      </c>
      <c r="C6" s="427" t="str">
        <f>Conversions!S13</f>
        <v>"</v>
      </c>
    </row>
    <row r="7" spans="2:5" ht="15" x14ac:dyDescent="0.25">
      <c r="B7" s="403" t="str">
        <f>IF(Conversions!P14=TRUE,"In","Out")</f>
        <v>Out</v>
      </c>
      <c r="C7" s="427">
        <f>Conversions!S14</f>
        <v>0</v>
      </c>
      <c r="E7" s="553"/>
    </row>
    <row r="8" spans="2:5" ht="15" x14ac:dyDescent="0.25">
      <c r="B8" s="403" t="str">
        <f>IF(Conversions!P15=TRUE,"In","Out")</f>
        <v>Out</v>
      </c>
      <c r="C8" s="427">
        <f>Conversions!S15</f>
        <v>0</v>
      </c>
      <c r="E8" s="602"/>
    </row>
    <row r="9" spans="2:5" ht="15" x14ac:dyDescent="0.25">
      <c r="B9" s="403" t="str">
        <f>IF(Conversions!P16=TRUE,"In","Out")</f>
        <v>Out</v>
      </c>
      <c r="C9" s="427" t="str">
        <f>Conversions!S16</f>
        <v/>
      </c>
      <c r="E9" s="603"/>
    </row>
    <row r="10" spans="2:5" ht="15" x14ac:dyDescent="0.25">
      <c r="B10" s="403" t="str">
        <f>IF(Conversions!P17=TRUE,"In","Out")</f>
        <v>Out</v>
      </c>
      <c r="C10" s="427" t="str">
        <f>Conversions!S17</f>
        <v/>
      </c>
      <c r="E10" s="603"/>
    </row>
    <row r="11" spans="2:5" ht="15" x14ac:dyDescent="0.25">
      <c r="B11" s="403" t="str">
        <f>IF(Conversions!P18=TRUE,"In","Out")</f>
        <v>Out</v>
      </c>
      <c r="C11" s="427" t="str">
        <f>Conversions!S18</f>
        <v/>
      </c>
      <c r="E11" s="603"/>
    </row>
    <row r="12" spans="2:5" ht="15" x14ac:dyDescent="0.25">
      <c r="B12" s="403" t="str">
        <f>IF(Conversions!P19=TRUE,"In","Out")</f>
        <v>Out</v>
      </c>
      <c r="C12" s="427" t="str">
        <f>Conversions!S19</f>
        <v/>
      </c>
      <c r="E12" s="603"/>
    </row>
    <row r="13" spans="2:5" ht="15" x14ac:dyDescent="0.25">
      <c r="B13" s="403" t="str">
        <f>IF(Conversions!P20=TRUE,"In","Out")</f>
        <v>Out</v>
      </c>
      <c r="C13" s="427" t="str">
        <f>Conversions!S20</f>
        <v/>
      </c>
      <c r="E13" s="604"/>
    </row>
    <row r="14" spans="2:5" ht="6.75" customHeight="1" x14ac:dyDescent="0.25">
      <c r="B14" s="403" t="str">
        <f>IF(Conversions!P21=TRUE,"In","Out")</f>
        <v>Out</v>
      </c>
      <c r="C14" s="427" t="str">
        <f>Conversions!S21</f>
        <v/>
      </c>
      <c r="E14" s="482"/>
    </row>
    <row r="15" spans="2:5" ht="15" hidden="1" x14ac:dyDescent="0.25">
      <c r="B15" s="403" t="str">
        <f>IF(Conversions!P22=TRUE,"In","Out")</f>
        <v>Out</v>
      </c>
      <c r="C15" s="427" t="str">
        <f>Conversions!S22</f>
        <v/>
      </c>
      <c r="E15" s="479" t="s">
        <v>355</v>
      </c>
    </row>
    <row r="16" spans="2:5" ht="15" hidden="1" x14ac:dyDescent="0.25">
      <c r="B16" s="403" t="str">
        <f>IF(Conversions!P23=TRUE,"In","Out")</f>
        <v>Out</v>
      </c>
      <c r="C16" s="427" t="str">
        <f>Conversions!S23</f>
        <v/>
      </c>
      <c r="E16" s="475"/>
    </row>
    <row r="17" spans="2:5" ht="15" x14ac:dyDescent="0.25">
      <c r="B17" s="403" t="str">
        <f>IF(Conversions!P24=TRUE,"In","Out")</f>
        <v>Out</v>
      </c>
      <c r="C17" s="427" t="str">
        <f>Conversions!S24</f>
        <v/>
      </c>
      <c r="E17" s="471"/>
    </row>
    <row r="18" spans="2:5" ht="15" x14ac:dyDescent="0.25">
      <c r="B18" s="403" t="str">
        <f>IF(Conversions!P25=TRUE,"In","Out")</f>
        <v>Out</v>
      </c>
      <c r="C18" s="427" t="str">
        <f>Conversions!S25</f>
        <v/>
      </c>
      <c r="E18" s="471" t="s">
        <v>323</v>
      </c>
    </row>
    <row r="19" spans="2:5" ht="15" x14ac:dyDescent="0.25">
      <c r="B19" s="403" t="str">
        <f>IF(Conversions!P26=TRUE,"In","Out")</f>
        <v>Out</v>
      </c>
      <c r="C19" s="427" t="str">
        <f>Conversions!S26</f>
        <v/>
      </c>
      <c r="E19" s="504"/>
    </row>
    <row r="20" spans="2:5" ht="15" x14ac:dyDescent="0.25">
      <c r="B20" s="403" t="str">
        <f>IF(Conversions!P27=TRUE,"In","Out")</f>
        <v>Out</v>
      </c>
      <c r="C20" s="427" t="str">
        <f>Conversions!S27</f>
        <v/>
      </c>
      <c r="E20" s="504" t="str">
        <f t="array" ref="E20">IFERROR(INDEX(C$2:C$331,SMALL(IF(B$2:B$331="In",ROW(C$2:C$331)-ROW(C$2)+1),ROW(C1))),"")</f>
        <v/>
      </c>
    </row>
    <row r="21" spans="2:5" ht="15" x14ac:dyDescent="0.25">
      <c r="B21" s="403" t="str">
        <f>IF(Conversions!P28=TRUE,"In","Out")</f>
        <v>Out</v>
      </c>
      <c r="C21" s="427" t="str">
        <f>Conversions!S28</f>
        <v/>
      </c>
      <c r="E21" s="504" t="str">
        <f t="array" ref="E21">IFERROR(INDEX(C$2:C$344,SMALL(IF(B$2:B$344="In",ROW(C$2:C$344)-ROW(C$2)+1),ROW(C2))),"")</f>
        <v/>
      </c>
    </row>
    <row r="22" spans="2:5" ht="15" x14ac:dyDescent="0.25">
      <c r="B22" s="403" t="str">
        <f>IF(Conversions!P29=TRUE,"In","Out")</f>
        <v>Out</v>
      </c>
      <c r="C22" s="427" t="str">
        <f>Conversions!S29</f>
        <v/>
      </c>
      <c r="E22" s="504" t="str">
        <f t="array" ref="E22">IFERROR(INDEX(C$2:C$344,SMALL(IF(B$2:B$344="In",ROW(C$2:C$344)-ROW(C$2)+1),ROW(C3))),"")</f>
        <v/>
      </c>
    </row>
    <row r="23" spans="2:5" ht="15" x14ac:dyDescent="0.25">
      <c r="B23" s="403" t="str">
        <f>IF(Conversions!P30=TRUE,"In","Out")</f>
        <v>Out</v>
      </c>
      <c r="C23" s="427" t="str">
        <f>Conversions!S30</f>
        <v>"</v>
      </c>
      <c r="E23" s="504" t="str">
        <f t="array" ref="E23">IFERROR(INDEX(C$2:C$344,SMALL(IF(B$2:B$344="In",ROW(C$2:C$344)-ROW(C$2)+1),ROW(C4))),"")</f>
        <v/>
      </c>
    </row>
    <row r="24" spans="2:5" ht="15" x14ac:dyDescent="0.25">
      <c r="B24" s="403" t="str">
        <f>IF(Conversions!P31=TRUE,"In","Out")</f>
        <v>Out</v>
      </c>
      <c r="C24" s="427">
        <f>Conversions!S31</f>
        <v>0</v>
      </c>
      <c r="E24" s="504" t="str">
        <f t="array" ref="E24">IFERROR(INDEX(C$2:C$344,SMALL(IF(B$2:B$344="In",ROW(C$2:C$344)-ROW(C$2)+1),ROW(C5))),"")</f>
        <v/>
      </c>
    </row>
    <row r="25" spans="2:5" ht="15" x14ac:dyDescent="0.25">
      <c r="B25" s="403" t="str">
        <f>IF(Conversions!P32=TRUE,"In","Out")</f>
        <v>Out</v>
      </c>
      <c r="C25" s="427" t="str">
        <f>Conversions!S32</f>
        <v/>
      </c>
      <c r="E25" s="504" t="str">
        <f t="array" ref="E25">IFERROR(INDEX(C$2:C$344,SMALL(IF(B$2:B$344="In",ROW(C$2:C$344)-ROW(C$2)+1),ROW(C6))),"")</f>
        <v/>
      </c>
    </row>
    <row r="26" spans="2:5" ht="15" x14ac:dyDescent="0.25">
      <c r="B26" s="403" t="str">
        <f>IF(Conversions!P33=TRUE,"In","Out")</f>
        <v>Out</v>
      </c>
      <c r="C26" s="427" t="str">
        <f>Conversions!S33</f>
        <v/>
      </c>
      <c r="E26" s="504" t="str">
        <f t="array" ref="E26">IFERROR(INDEX(C$2:C$344,SMALL(IF(B$2:B$344="In",ROW(C$2:C$344)-ROW(C$2)+1),ROW(C7))),"")</f>
        <v/>
      </c>
    </row>
    <row r="27" spans="2:5" ht="15" x14ac:dyDescent="0.25">
      <c r="B27" s="403" t="str">
        <f>IF(Conversions!P34=TRUE,"In","Out")</f>
        <v>Out</v>
      </c>
      <c r="C27" s="427" t="str">
        <f>Conversions!S34</f>
        <v/>
      </c>
      <c r="E27" s="504" t="str">
        <f t="array" ref="E27">IFERROR(INDEX(C$2:C$344,SMALL(IF(B$2:B$344="In",ROW(C$2:C$344)-ROW(C$2)+1),ROW(C8))),"")</f>
        <v/>
      </c>
    </row>
    <row r="28" spans="2:5" ht="15" x14ac:dyDescent="0.25">
      <c r="B28" s="403" t="str">
        <f>IF(Conversions!P35=TRUE,"In","Out")</f>
        <v>Out</v>
      </c>
      <c r="C28" s="427" t="str">
        <f>Conversions!S35</f>
        <v/>
      </c>
      <c r="E28" s="504" t="str">
        <f t="array" ref="E28">IFERROR(INDEX(C$2:C$344,SMALL(IF(B$2:B$344="In",ROW(C$2:C$344)-ROW(C$2)+1),ROW(C9))),"")</f>
        <v/>
      </c>
    </row>
    <row r="29" spans="2:5" ht="15" x14ac:dyDescent="0.25">
      <c r="B29" s="403" t="str">
        <f>IF(Conversions!P36=TRUE,"In","Out")</f>
        <v>Out</v>
      </c>
      <c r="C29" s="427" t="str">
        <f>Conversions!S36</f>
        <v/>
      </c>
      <c r="E29" s="504" t="str">
        <f t="array" ref="E29">IFERROR(INDEX(C$2:C$344,SMALL(IF(B$2:B$344="In",ROW(C$2:C$344)-ROW(C$2)+1),ROW(C10))),"")</f>
        <v/>
      </c>
    </row>
    <row r="30" spans="2:5" ht="15" x14ac:dyDescent="0.25">
      <c r="B30" s="403" t="str">
        <f>IF(Conversions!P37=TRUE,"In","Out")</f>
        <v>Out</v>
      </c>
      <c r="C30" s="427" t="str">
        <f>Conversions!S37</f>
        <v>"</v>
      </c>
      <c r="E30" s="504" t="str">
        <f t="array" ref="E30">IFERROR(INDEX(C$2:C$344,SMALL(IF(B$2:B$344="In",ROW(C$2:C$344)-ROW(C$2)+1),ROW(C11))),"")</f>
        <v/>
      </c>
    </row>
    <row r="31" spans="2:5" ht="15" x14ac:dyDescent="0.25">
      <c r="B31" s="403" t="str">
        <f>IF(Conversions!P38=TRUE,"In","Out")</f>
        <v>Out</v>
      </c>
      <c r="C31" s="427">
        <f>Conversions!S38</f>
        <v>0</v>
      </c>
      <c r="E31" s="504" t="str">
        <f t="array" ref="E31">IFERROR(INDEX(C$2:C$344,SMALL(IF(B$2:B$344="In",ROW(C$2:C$344)-ROW(C$2)+1),ROW(C12))),"")</f>
        <v/>
      </c>
    </row>
    <row r="32" spans="2:5" ht="15" x14ac:dyDescent="0.25">
      <c r="B32" s="403" t="str">
        <f>IF(Conversions!P39=TRUE,"In","Out")</f>
        <v>Out</v>
      </c>
      <c r="C32" s="427">
        <f>Conversions!S39</f>
        <v>0</v>
      </c>
      <c r="E32" s="504" t="str">
        <f t="array" ref="E32">IFERROR(INDEX(C$2:C$344,SMALL(IF(B$2:B$344="In",ROW(C$2:C$344)-ROW(C$2)+1),ROW(C13))),"")</f>
        <v/>
      </c>
    </row>
    <row r="33" spans="2:5" ht="15" x14ac:dyDescent="0.25">
      <c r="B33" s="403" t="str">
        <f>IF(Conversions!P40=TRUE,"In","Out")</f>
        <v>Out</v>
      </c>
      <c r="C33" s="427" t="str">
        <f>Conversions!S40</f>
        <v/>
      </c>
      <c r="E33" s="504" t="str">
        <f t="array" ref="E33">IFERROR(INDEX(C$2:C$344,SMALL(IF(B$2:B$344="In",ROW(C$2:C$344)-ROW(C$2)+1),ROW(C14))),"")</f>
        <v/>
      </c>
    </row>
    <row r="34" spans="2:5" ht="15" x14ac:dyDescent="0.25">
      <c r="B34" s="403" t="str">
        <f>IF(Conversions!P41=TRUE,"In","Out")</f>
        <v>Out</v>
      </c>
      <c r="C34" s="427" t="str">
        <f>Conversions!S41</f>
        <v/>
      </c>
      <c r="E34" s="504" t="str">
        <f t="array" ref="E34">IFERROR(INDEX(C$2:C$344,SMALL(IF(B$2:B$344="In",ROW(C$2:C$344)-ROW(C$2)+1),ROW(C15))),"")</f>
        <v/>
      </c>
    </row>
    <row r="35" spans="2:5" ht="15" x14ac:dyDescent="0.25">
      <c r="B35" s="403" t="str">
        <f>IF(Conversions!P42=TRUE,"In","Out")</f>
        <v>Out</v>
      </c>
      <c r="C35" s="427" t="str">
        <f>Conversions!S42</f>
        <v/>
      </c>
      <c r="E35" s="504" t="str">
        <f t="array" ref="E35">IFERROR(INDEX(C$2:C$344,SMALL(IF(B$2:B$344="In",ROW(C$2:C$344)-ROW(C$2)+1),ROW(C16))),"")</f>
        <v/>
      </c>
    </row>
    <row r="36" spans="2:5" ht="15" x14ac:dyDescent="0.25">
      <c r="B36" s="403" t="str">
        <f>IF(Conversions!P43=TRUE,"In","Out")</f>
        <v>Out</v>
      </c>
      <c r="C36" s="427" t="str">
        <f>Conversions!S43</f>
        <v/>
      </c>
      <c r="E36" s="504" t="str">
        <f t="array" ref="E36">IFERROR(INDEX(C$2:C$344,SMALL(IF(B$2:B$344="In",ROW(C$2:C$344)-ROW(C$2)+1),ROW(C17))),"")</f>
        <v/>
      </c>
    </row>
    <row r="37" spans="2:5" ht="15" x14ac:dyDescent="0.25">
      <c r="B37" s="403" t="str">
        <f>IF(Conversions!P44=TRUE,"In","Out")</f>
        <v>Out</v>
      </c>
      <c r="C37" s="427" t="str">
        <f>Conversions!S44</f>
        <v/>
      </c>
      <c r="E37" s="504" t="str">
        <f t="array" ref="E37">IFERROR(INDEX(C$2:C$344,SMALL(IF(B$2:B$344="In",ROW(C$2:C$344)-ROW(C$2)+1),ROW(C18))),"")</f>
        <v/>
      </c>
    </row>
    <row r="38" spans="2:5" ht="15" x14ac:dyDescent="0.25">
      <c r="B38" s="403" t="str">
        <f>IF(Conversions!P45=TRUE,"In","Out")</f>
        <v>Out</v>
      </c>
      <c r="C38" s="427" t="str">
        <f>Conversions!S45</f>
        <v/>
      </c>
      <c r="E38" s="504" t="str">
        <f t="array" ref="E38">IFERROR(INDEX(C$2:C$344,SMALL(IF(B$2:B$344="In",ROW(C$2:C$344)-ROW(C$2)+1),ROW(C19))),"")</f>
        <v/>
      </c>
    </row>
    <row r="39" spans="2:5" ht="15" x14ac:dyDescent="0.25">
      <c r="B39" s="403" t="str">
        <f>IF(Conversions!P46=TRUE,"In","Out")</f>
        <v>Out</v>
      </c>
      <c r="C39" s="427" t="str">
        <f>Conversions!S46</f>
        <v>"</v>
      </c>
      <c r="E39" s="504" t="str">
        <f t="array" ref="E39">IFERROR(INDEX(C$2:C$344,SMALL(IF(B$2:B$344="In",ROW(C$2:C$344)-ROW(C$2)+1),ROW(C20))),"")</f>
        <v/>
      </c>
    </row>
    <row r="40" spans="2:5" ht="15" x14ac:dyDescent="0.25">
      <c r="B40" s="403" t="str">
        <f>IF(Conversions!P47=TRUE,"In","Out")</f>
        <v>Out</v>
      </c>
      <c r="C40" s="427">
        <f>Conversions!S47</f>
        <v>0</v>
      </c>
      <c r="E40" s="504" t="str">
        <f t="array" ref="E40">IFERROR(INDEX(C$2:C$344,SMALL(IF(B$2:B$344="In",ROW(C$2:C$344)-ROW(C$2)+1),ROW(C21))),"")</f>
        <v/>
      </c>
    </row>
    <row r="41" spans="2:5" ht="15" x14ac:dyDescent="0.25">
      <c r="B41" s="403" t="str">
        <f>IF(Conversions!P48=TRUE,"In","Out")</f>
        <v>Out</v>
      </c>
      <c r="C41" s="427">
        <f>Conversions!S48</f>
        <v>0</v>
      </c>
      <c r="E41" s="504" t="str">
        <f t="array" ref="E41">IFERROR(INDEX(C$2:C$344,SMALL(IF(B$2:B$344="In",ROW(C$2:C$344)-ROW(C$2)+1),ROW(C22))),"")</f>
        <v/>
      </c>
    </row>
    <row r="42" spans="2:5" ht="15" x14ac:dyDescent="0.25">
      <c r="B42" s="403" t="str">
        <f>IF(Conversions!P49=TRUE,"In","Out")</f>
        <v>Out</v>
      </c>
      <c r="C42" s="427">
        <f>Conversions!S49</f>
        <v>0</v>
      </c>
      <c r="E42" s="504" t="str">
        <f t="array" ref="E42">IFERROR(INDEX(C$2:C$344,SMALL(IF(B$2:B$344="In",ROW(C$2:C$344)-ROW(C$2)+1),ROW(C23))),"")</f>
        <v/>
      </c>
    </row>
    <row r="43" spans="2:5" ht="15" x14ac:dyDescent="0.25">
      <c r="B43" s="403" t="str">
        <f>IF(Conversions!P50=TRUE,"In","Out")</f>
        <v>Out</v>
      </c>
      <c r="C43" s="427">
        <f>Conversions!S50</f>
        <v>0</v>
      </c>
      <c r="E43" s="504" t="str">
        <f t="array" ref="E43">IFERROR(INDEX(C$2:C$344,SMALL(IF(B$2:B$344="In",ROW(C$2:C$344)-ROW(C$2)+1),ROW(C24))),"")</f>
        <v/>
      </c>
    </row>
    <row r="44" spans="2:5" ht="15" x14ac:dyDescent="0.25">
      <c r="B44" s="403" t="str">
        <f>IF(Conversions!P51=TRUE,"In","Out")</f>
        <v>Out</v>
      </c>
      <c r="C44" s="427" t="str">
        <f>Conversions!S51</f>
        <v/>
      </c>
      <c r="E44" s="504" t="str">
        <f t="array" ref="E44">IFERROR(INDEX(C$2:C$344,SMALL(IF(B$2:B$344="In",ROW(C$2:C$344)-ROW(C$2)+1),ROW(C25))),"")</f>
        <v/>
      </c>
    </row>
    <row r="45" spans="2:5" ht="15" x14ac:dyDescent="0.25">
      <c r="B45" s="403" t="str">
        <f>IF(Conversions!P52=TRUE,"In","Out")</f>
        <v>Out</v>
      </c>
      <c r="C45" s="427" t="str">
        <f>Conversions!S52</f>
        <v/>
      </c>
      <c r="E45" s="504" t="str">
        <f t="array" ref="E45">IFERROR(INDEX(C$2:C$344,SMALL(IF(B$2:B$344="In",ROW(C$2:C$344)-ROW(C$2)+1),ROW(C26))),"")</f>
        <v/>
      </c>
    </row>
    <row r="46" spans="2:5" ht="15" x14ac:dyDescent="0.25">
      <c r="B46" s="403" t="str">
        <f>IF(Conversions!P53=TRUE,"In","Out")</f>
        <v>Out</v>
      </c>
      <c r="C46" s="427" t="str">
        <f>Conversions!S53</f>
        <v/>
      </c>
      <c r="E46" s="504" t="str">
        <f t="array" ref="E46">IFERROR(INDEX(C$2:C$344,SMALL(IF(B$2:B$344="In",ROW(C$2:C$344)-ROW(C$2)+1),ROW(C27))),"")</f>
        <v/>
      </c>
    </row>
    <row r="47" spans="2:5" ht="15" x14ac:dyDescent="0.25">
      <c r="B47" s="403" t="str">
        <f>IF(Conversions!P54=TRUE,"In","Out")</f>
        <v>Out</v>
      </c>
      <c r="C47" s="427" t="str">
        <f>Conversions!S54</f>
        <v/>
      </c>
      <c r="E47" s="504" t="str">
        <f t="array" ref="E47">IFERROR(INDEX(C$2:C$344,SMALL(IF(B$2:B$344="In",ROW(C$2:C$344)-ROW(C$2)+1),ROW(C28))),"")</f>
        <v/>
      </c>
    </row>
    <row r="48" spans="2:5" ht="15" x14ac:dyDescent="0.25">
      <c r="B48" s="403" t="str">
        <f>IF(Conversions!P55=TRUE,"In","Out")</f>
        <v>Out</v>
      </c>
      <c r="C48" s="427" t="str">
        <f>Conversions!S55</f>
        <v/>
      </c>
      <c r="E48" s="504" t="str">
        <f t="array" ref="E48">IFERROR(INDEX(C$2:C$344,SMALL(IF(B$2:B$344="In",ROW(C$2:C$344)-ROW(C$2)+1),ROW(C29))),"")</f>
        <v/>
      </c>
    </row>
    <row r="49" spans="2:5" ht="15" x14ac:dyDescent="0.25">
      <c r="B49" s="403" t="str">
        <f>IF(Conversions!P56=TRUE,"In","Out")</f>
        <v>Out</v>
      </c>
      <c r="C49" s="427" t="str">
        <f>Conversions!S56</f>
        <v/>
      </c>
      <c r="E49" s="504" t="str">
        <f t="array" ref="E49">IFERROR(INDEX(C$2:C$344,SMALL(IF(B$2:B$344="In",ROW(C$2:C$344)-ROW(C$2)+1),ROW(C30))),"")</f>
        <v/>
      </c>
    </row>
    <row r="50" spans="2:5" ht="15" x14ac:dyDescent="0.25">
      <c r="B50" s="403" t="str">
        <f>IF(Conversions!P57=TRUE,"In","Out")</f>
        <v>Out</v>
      </c>
      <c r="C50" s="427" t="str">
        <f>Conversions!S57</f>
        <v/>
      </c>
      <c r="E50" s="504" t="str">
        <f t="array" ref="E50">IFERROR(INDEX(C$2:C$344,SMALL(IF(B$2:B$344="In",ROW(C$2:C$344)-ROW(C$2)+1),ROW(C31))),"")</f>
        <v/>
      </c>
    </row>
    <row r="51" spans="2:5" ht="15" x14ac:dyDescent="0.25">
      <c r="B51" s="403" t="str">
        <f>IF(Conversions!P58=TRUE,"In","Out")</f>
        <v>Out</v>
      </c>
      <c r="C51" s="427" t="str">
        <f>Conversions!S58</f>
        <v/>
      </c>
      <c r="E51" s="504" t="str">
        <f t="array" ref="E51">IFERROR(INDEX(C$2:C$344,SMALL(IF(B$2:B$344="In",ROW(C$2:C$344)-ROW(C$2)+1),ROW(C32))),"")</f>
        <v/>
      </c>
    </row>
    <row r="52" spans="2:5" ht="15" x14ac:dyDescent="0.25">
      <c r="B52" s="403" t="str">
        <f>IF(Conversions!P59=TRUE,"In","Out")</f>
        <v>Out</v>
      </c>
      <c r="C52" s="427" t="str">
        <f>Conversions!S59</f>
        <v/>
      </c>
      <c r="E52" s="504" t="str">
        <f t="array" ref="E52">IFERROR(INDEX(C$2:C$344,SMALL(IF(B$2:B$344="In",ROW(C$2:C$344)-ROW(C$2)+1),ROW(C33))),"")</f>
        <v/>
      </c>
    </row>
    <row r="53" spans="2:5" ht="15" x14ac:dyDescent="0.25">
      <c r="B53" s="403" t="str">
        <f>IF(Conversions!P60=TRUE,"In","Out")</f>
        <v>Out</v>
      </c>
      <c r="C53" s="427" t="str">
        <f>Conversions!S60</f>
        <v/>
      </c>
      <c r="E53" s="504" t="str">
        <f t="array" ref="E53">IFERROR(INDEX(C$2:C$344,SMALL(IF(B$2:B$344="In",ROW(C$2:C$344)-ROW(C$2)+1),ROW(C34))),"")</f>
        <v/>
      </c>
    </row>
    <row r="54" spans="2:5" ht="15" x14ac:dyDescent="0.25">
      <c r="B54" s="403" t="str">
        <f>IF(Conversions!P61=TRUE,"In","Out")</f>
        <v>Out</v>
      </c>
      <c r="C54" s="427" t="str">
        <f>Conversions!S61</f>
        <v>"</v>
      </c>
      <c r="E54" s="504" t="str">
        <f t="array" ref="E54">IFERROR(INDEX(C$2:C$344,SMALL(IF(B$2:B$344="In",ROW(C$2:C$344)-ROW(C$2)+1),ROW(C35))),"")</f>
        <v/>
      </c>
    </row>
    <row r="55" spans="2:5" ht="15" x14ac:dyDescent="0.25">
      <c r="B55" s="403" t="str">
        <f>IF(Conversions!P62=TRUE,"In","Out")</f>
        <v>Out</v>
      </c>
      <c r="C55" s="427">
        <f>Conversions!S62</f>
        <v>0</v>
      </c>
      <c r="E55" s="504" t="str">
        <f t="array" ref="E55">IFERROR(INDEX(C$2:C$344,SMALL(IF(B$2:B$344="In",ROW(C$2:C$344)-ROW(C$2)+1),ROW(C36))),"")</f>
        <v/>
      </c>
    </row>
    <row r="56" spans="2:5" ht="15" x14ac:dyDescent="0.25">
      <c r="B56" s="403" t="str">
        <f>IF(Conversions!P63=TRUE,"In","Out")</f>
        <v>Out</v>
      </c>
      <c r="C56" s="427" t="str">
        <f>Conversions!S63</f>
        <v/>
      </c>
      <c r="E56" s="504" t="str">
        <f t="array" ref="E56">IFERROR(INDEX(C$2:C$344,SMALL(IF(B$2:B$344="In",ROW(C$2:C$344)-ROW(C$2)+1),ROW(C37))),"")</f>
        <v/>
      </c>
    </row>
    <row r="57" spans="2:5" ht="15" x14ac:dyDescent="0.25">
      <c r="B57" s="403" t="str">
        <f>IF(Conversions!P64=TRUE,"In","Out")</f>
        <v>Out</v>
      </c>
      <c r="C57" s="427" t="str">
        <f>Conversions!S64</f>
        <v/>
      </c>
      <c r="E57" s="504" t="str">
        <f t="array" ref="E57">IFERROR(INDEX(C$2:C$344,SMALL(IF(B$2:B$344="In",ROW(C$2:C$344)-ROW(C$2)+1),ROW(C38))),"")</f>
        <v/>
      </c>
    </row>
    <row r="58" spans="2:5" ht="15" x14ac:dyDescent="0.25">
      <c r="B58" s="403" t="str">
        <f>IF(Conversions!P65=TRUE,"In","Out")</f>
        <v>Out</v>
      </c>
      <c r="C58" s="427" t="str">
        <f>Conversions!S65</f>
        <v/>
      </c>
      <c r="E58" s="504" t="str">
        <f t="array" ref="E58">IFERROR(INDEX(C$2:C$344,SMALL(IF(B$2:B$344="In",ROW(C$2:C$344)-ROW(C$2)+1),ROW(C39))),"")</f>
        <v/>
      </c>
    </row>
    <row r="59" spans="2:5" ht="15" x14ac:dyDescent="0.25">
      <c r="B59" s="403" t="str">
        <f>IF(Conversions!P66=TRUE,"In","Out")</f>
        <v>Out</v>
      </c>
      <c r="C59" s="427" t="str">
        <f>Conversions!S66</f>
        <v/>
      </c>
      <c r="E59" s="504" t="str">
        <f t="array" ref="E59">IFERROR(INDEX(C$2:C$344,SMALL(IF(B$2:B$344="In",ROW(C$2:C$344)-ROW(C$2)+1),ROW(C40))),"")</f>
        <v/>
      </c>
    </row>
    <row r="60" spans="2:5" ht="15" x14ac:dyDescent="0.25">
      <c r="B60" s="403" t="str">
        <f>IF(Conversions!P67=TRUE,"In","Out")</f>
        <v>Out</v>
      </c>
      <c r="C60" s="427" t="str">
        <f>Conversions!S67</f>
        <v/>
      </c>
      <c r="E60" s="504" t="str">
        <f t="array" ref="E60">IFERROR(INDEX(C$2:C$344,SMALL(IF(B$2:B$344="In",ROW(C$2:C$344)-ROW(C$2)+1),ROW(C41))),"")</f>
        <v/>
      </c>
    </row>
    <row r="61" spans="2:5" ht="15" x14ac:dyDescent="0.25">
      <c r="B61" s="403" t="str">
        <f>IF(Conversions!P68=TRUE,"In","Out")</f>
        <v>Out</v>
      </c>
      <c r="C61" s="427" t="str">
        <f>Conversions!S68</f>
        <v>"</v>
      </c>
      <c r="E61" s="504" t="str">
        <f t="array" ref="E61">IFERROR(INDEX(C$2:C$344,SMALL(IF(B$2:B$344="In",ROW(C$2:C$344)-ROW(C$2)+1),ROW(C42))),"")</f>
        <v/>
      </c>
    </row>
    <row r="62" spans="2:5" ht="15" x14ac:dyDescent="0.25">
      <c r="B62" s="403" t="str">
        <f>IF(Conversions!P69=TRUE,"In","Out")</f>
        <v>Out</v>
      </c>
      <c r="C62" s="427">
        <f>Conversions!S69</f>
        <v>0</v>
      </c>
      <c r="E62" s="504" t="str">
        <f t="array" ref="E62">IFERROR(INDEX(C$2:C$344,SMALL(IF(B$2:B$344="In",ROW(C$2:C$344)-ROW(C$2)+1),ROW(C43))),"")</f>
        <v/>
      </c>
    </row>
    <row r="63" spans="2:5" ht="15" x14ac:dyDescent="0.25">
      <c r="B63" s="403" t="str">
        <f>IF(Conversions!P70=TRUE,"In","Out")</f>
        <v>Out</v>
      </c>
      <c r="C63" s="427">
        <f>Conversions!S70</f>
        <v>0</v>
      </c>
      <c r="E63" s="504" t="str">
        <f t="array" ref="E63">IFERROR(INDEX(C$2:C$344,SMALL(IF(B$2:B$344="In",ROW(C$2:C$344)-ROW(C$2)+1),ROW(C44))),"")</f>
        <v/>
      </c>
    </row>
    <row r="64" spans="2:5" ht="15" x14ac:dyDescent="0.25">
      <c r="B64" s="403" t="str">
        <f>IF(Conversions!P71=TRUE,"In","Out")</f>
        <v>Out</v>
      </c>
      <c r="C64" s="427" t="str">
        <f>Conversions!S71</f>
        <v/>
      </c>
      <c r="E64" s="504" t="str">
        <f t="array" ref="E64">IFERROR(INDEX(C$2:C$344,SMALL(IF(B$2:B$344="In",ROW(C$2:C$344)-ROW(C$2)+1),ROW(C45))),"")</f>
        <v/>
      </c>
    </row>
    <row r="65" spans="2:5" ht="15" x14ac:dyDescent="0.25">
      <c r="B65" s="403" t="str">
        <f>IF(Conversions!P72=TRUE,"In","Out")</f>
        <v>Out</v>
      </c>
      <c r="C65" s="427" t="str">
        <f>Conversions!S72</f>
        <v/>
      </c>
      <c r="E65" s="504" t="str">
        <f t="array" ref="E65">IFERROR(INDEX(C$2:C$344,SMALL(IF(B$2:B$344="In",ROW(C$2:C$344)-ROW(C$2)+1),ROW(C46))),"")</f>
        <v/>
      </c>
    </row>
    <row r="66" spans="2:5" ht="15" x14ac:dyDescent="0.25">
      <c r="B66" s="403" t="str">
        <f>IF(Conversions!P73=TRUE,"In","Out")</f>
        <v>Out</v>
      </c>
      <c r="C66" s="427" t="str">
        <f>Conversions!S73</f>
        <v/>
      </c>
      <c r="E66" s="504" t="str">
        <f t="array" ref="E66">IFERROR(INDEX(C$2:C$344,SMALL(IF(B$2:B$344="In",ROW(C$2:C$344)-ROW(C$2)+1),ROW(C47))),"")</f>
        <v/>
      </c>
    </row>
    <row r="67" spans="2:5" ht="15" x14ac:dyDescent="0.25">
      <c r="B67" s="403" t="str">
        <f>IF(Conversions!P74=TRUE,"In","Out")</f>
        <v>Out</v>
      </c>
      <c r="C67" s="427" t="str">
        <f>Conversions!S74</f>
        <v>"</v>
      </c>
      <c r="E67" s="504" t="str">
        <f t="array" ref="E67">IFERROR(INDEX(C$2:C$344,SMALL(IF(B$2:B$344="In",ROW(C$2:C$344)-ROW(C$2)+1),ROW(C48))),"")</f>
        <v/>
      </c>
    </row>
    <row r="68" spans="2:5" ht="15" x14ac:dyDescent="0.25">
      <c r="B68" s="403" t="str">
        <f>IF(Conversions!P75=TRUE,"In","Out")</f>
        <v>Out</v>
      </c>
      <c r="C68" s="427">
        <f>Conversions!S75</f>
        <v>0</v>
      </c>
      <c r="E68" s="504" t="str">
        <f t="array" ref="E68">IFERROR(INDEX(C$2:C$344,SMALL(IF(B$2:B$344="In",ROW(C$2:C$344)-ROW(C$2)+1),ROW(C49))),"")</f>
        <v/>
      </c>
    </row>
    <row r="69" spans="2:5" ht="15" x14ac:dyDescent="0.25">
      <c r="B69" s="403" t="str">
        <f>IF(Conversions!P76=TRUE,"In","Out")</f>
        <v>Out</v>
      </c>
      <c r="C69" s="427">
        <f>Conversions!S76</f>
        <v>0</v>
      </c>
      <c r="E69" s="504" t="str">
        <f t="array" ref="E69">IFERROR(INDEX(C$2:C$344,SMALL(IF(B$2:B$344="In",ROW(C$2:C$344)-ROW(C$2)+1),ROW(C50))),"")</f>
        <v/>
      </c>
    </row>
    <row r="70" spans="2:5" ht="15" x14ac:dyDescent="0.25">
      <c r="B70" s="403" t="str">
        <f>IF(Conversions!P77=TRUE,"In","Out")</f>
        <v>Out</v>
      </c>
      <c r="C70" s="427" t="str">
        <f>Conversions!S77</f>
        <v/>
      </c>
      <c r="E70" s="504" t="str">
        <f t="array" ref="E70">IFERROR(INDEX(C$2:C$344,SMALL(IF(B$2:B$344="In",ROW(C$2:C$344)-ROW(C$2)+1),ROW(C51))),"")</f>
        <v/>
      </c>
    </row>
    <row r="71" spans="2:5" ht="15" x14ac:dyDescent="0.25">
      <c r="B71" s="403" t="str">
        <f>IF(Conversions!P78=TRUE,"In","Out")</f>
        <v>Out</v>
      </c>
      <c r="C71" s="427" t="str">
        <f>Conversions!S78</f>
        <v/>
      </c>
      <c r="E71" s="504" t="str">
        <f t="array" ref="E71">IFERROR(INDEX(C$2:C$344,SMALL(IF(B$2:B$344="In",ROW(C$2:C$344)-ROW(C$2)+1),ROW(C52))),"")</f>
        <v/>
      </c>
    </row>
    <row r="72" spans="2:5" ht="15" x14ac:dyDescent="0.25">
      <c r="B72" s="403" t="str">
        <f>IF(Conversions!P79=TRUE,"In","Out")</f>
        <v>Out</v>
      </c>
      <c r="C72" s="427" t="str">
        <f>Conversions!S79</f>
        <v/>
      </c>
      <c r="E72" s="504" t="str">
        <f t="array" ref="E72">IFERROR(INDEX(C$2:C$344,SMALL(IF(B$2:B$344="In",ROW(C$2:C$344)-ROW(C$2)+1),ROW(C53))),"")</f>
        <v/>
      </c>
    </row>
    <row r="73" spans="2:5" ht="15" x14ac:dyDescent="0.25">
      <c r="B73" s="403" t="str">
        <f>IF(Conversions!P80=TRUE,"In","Out")</f>
        <v>Out</v>
      </c>
      <c r="C73" s="427" t="str">
        <f>Conversions!S80</f>
        <v/>
      </c>
      <c r="E73" s="504" t="str">
        <f t="array" ref="E73">IFERROR(INDEX(C$2:C$344,SMALL(IF(B$2:B$344="In",ROW(C$2:C$344)-ROW(C$2)+1),ROW(C54))),"")</f>
        <v/>
      </c>
    </row>
    <row r="74" spans="2:5" ht="15" x14ac:dyDescent="0.25">
      <c r="B74" s="403" t="str">
        <f>IF(Conversions!P81=TRUE,"In","Out")</f>
        <v>Out</v>
      </c>
      <c r="C74" s="427" t="str">
        <f>Conversions!S81</f>
        <v/>
      </c>
      <c r="E74" s="504" t="str">
        <f t="array" ref="E74">IFERROR(INDEX(C$2:C$344,SMALL(IF(B$2:B$344="In",ROW(C$2:C$344)-ROW(C$2)+1),ROW(C55))),"")</f>
        <v/>
      </c>
    </row>
    <row r="75" spans="2:5" ht="15" x14ac:dyDescent="0.25">
      <c r="B75" s="403" t="str">
        <f>IF(Conversions!P82=TRUE,"In","Out")</f>
        <v>Out</v>
      </c>
      <c r="C75" s="427" t="str">
        <f>Conversions!S82</f>
        <v/>
      </c>
      <c r="E75" s="504" t="str">
        <f t="array" ref="E75">IFERROR(INDEX(C$2:C$344,SMALL(IF(B$2:B$344="In",ROW(C$2:C$344)-ROW(C$2)+1),ROW(C56))),"")</f>
        <v/>
      </c>
    </row>
    <row r="76" spans="2:5" ht="15" x14ac:dyDescent="0.25">
      <c r="B76" s="403" t="str">
        <f>IF(Conversions!P83=TRUE,"In","Out")</f>
        <v>Out</v>
      </c>
      <c r="C76" s="427" t="str">
        <f>Conversions!S83</f>
        <v/>
      </c>
      <c r="E76" s="504" t="str">
        <f t="array" ref="E76">IFERROR(INDEX(C$2:C$344,SMALL(IF(B$2:B$344="In",ROW(C$2:C$344)-ROW(C$2)+1),ROW(C57))),"")</f>
        <v/>
      </c>
    </row>
    <row r="77" spans="2:5" ht="15" x14ac:dyDescent="0.25">
      <c r="B77" s="403" t="str">
        <f>IF(Conversions!P84=TRUE,"In","Out")</f>
        <v>Out</v>
      </c>
      <c r="C77" s="427" t="str">
        <f>Conversions!S84</f>
        <v>"</v>
      </c>
      <c r="E77" s="504" t="str">
        <f t="array" ref="E77">IFERROR(INDEX(C$2:C$344,SMALL(IF(B$2:B$344="In",ROW(C$2:C$344)-ROW(C$2)+1),ROW(C58))),"")</f>
        <v/>
      </c>
    </row>
    <row r="78" spans="2:5" ht="15" x14ac:dyDescent="0.25">
      <c r="B78" s="403" t="str">
        <f>IF(Conversions!P85=TRUE,"In","Out")</f>
        <v>Out</v>
      </c>
      <c r="C78" s="427">
        <f>Conversions!S85</f>
        <v>0</v>
      </c>
      <c r="E78" s="504" t="str">
        <f t="array" ref="E78">IFERROR(INDEX(C$2:C$344,SMALL(IF(B$2:B$344="In",ROW(C$2:C$344)-ROW(C$2)+1),ROW(C59))),"")</f>
        <v/>
      </c>
    </row>
    <row r="79" spans="2:5" ht="15" x14ac:dyDescent="0.25">
      <c r="B79" s="403" t="str">
        <f>IF(Conversions!P86=TRUE,"In","Out")</f>
        <v>Out</v>
      </c>
      <c r="C79" s="427">
        <f>Conversions!S86</f>
        <v>0</v>
      </c>
      <c r="E79" s="504" t="str">
        <f t="array" ref="E79">IFERROR(INDEX(C$2:C$344,SMALL(IF(B$2:B$344="In",ROW(C$2:C$344)-ROW(C$2)+1),ROW(C60))),"")</f>
        <v/>
      </c>
    </row>
    <row r="80" spans="2:5" ht="15" x14ac:dyDescent="0.25">
      <c r="B80" s="403" t="str">
        <f>IF(Conversions!P87=TRUE,"In","Out")</f>
        <v>Out</v>
      </c>
      <c r="C80" s="427" t="str">
        <f>Conversions!S87</f>
        <v/>
      </c>
      <c r="E80" s="504" t="str">
        <f t="array" ref="E80">IFERROR(INDEX(C$2:C$344,SMALL(IF(B$2:B$344="In",ROW(C$2:C$344)-ROW(C$2)+1),ROW(C61))),"")</f>
        <v/>
      </c>
    </row>
    <row r="81" spans="2:5" ht="15" x14ac:dyDescent="0.25">
      <c r="B81" s="403" t="str">
        <f>IF(Conversions!P88=TRUE,"In","Out")</f>
        <v>Out</v>
      </c>
      <c r="C81" s="427" t="str">
        <f>Conversions!S88</f>
        <v/>
      </c>
      <c r="E81" s="504" t="str">
        <f t="array" ref="E81">IFERROR(INDEX(C$2:C$344,SMALL(IF(B$2:B$344="In",ROW(C$2:C$344)-ROW(C$2)+1),ROW(C62))),"")</f>
        <v/>
      </c>
    </row>
    <row r="82" spans="2:5" ht="15" x14ac:dyDescent="0.25">
      <c r="B82" s="403" t="str">
        <f>IF(Conversions!P89=TRUE,"In","Out")</f>
        <v>Out</v>
      </c>
      <c r="C82" s="427" t="str">
        <f>Conversions!S89</f>
        <v/>
      </c>
      <c r="E82" s="504" t="str">
        <f t="array" ref="E82">IFERROR(INDEX(C$2:C$344,SMALL(IF(B$2:B$344="In",ROW(C$2:C$344)-ROW(C$2)+1),ROW(C63))),"")</f>
        <v/>
      </c>
    </row>
    <row r="83" spans="2:5" ht="15" x14ac:dyDescent="0.25">
      <c r="B83" s="403" t="str">
        <f>IF(Conversions!P90=TRUE,"In","Out")</f>
        <v>Out</v>
      </c>
      <c r="C83" s="427" t="str">
        <f>Conversions!S90</f>
        <v/>
      </c>
      <c r="E83" s="504" t="str">
        <f t="array" ref="E83">IFERROR(INDEX(C$2:C$344,SMALL(IF(B$2:B$344="In",ROW(C$2:C$344)-ROW(C$2)+1),ROW(C64))),"")</f>
        <v/>
      </c>
    </row>
    <row r="84" spans="2:5" ht="15" x14ac:dyDescent="0.25">
      <c r="B84" s="403" t="str">
        <f>IF(Conversions!P91=TRUE,"In","Out")</f>
        <v>Out</v>
      </c>
      <c r="C84" s="427" t="str">
        <f>Conversions!S91</f>
        <v/>
      </c>
      <c r="E84" s="504" t="str">
        <f t="array" ref="E84">IFERROR(INDEX(C$2:C$344,SMALL(IF(B$2:B$344="In",ROW(C$2:C$344)-ROW(C$2)+1),ROW(C65))),"")</f>
        <v/>
      </c>
    </row>
    <row r="85" spans="2:5" ht="15" x14ac:dyDescent="0.25">
      <c r="B85" s="403" t="str">
        <f>IF(Conversions!P92=TRUE,"In","Out")</f>
        <v>Out</v>
      </c>
      <c r="C85" s="427" t="str">
        <f>Conversions!S92</f>
        <v/>
      </c>
      <c r="E85" s="504" t="str">
        <f t="array" ref="E85">IFERROR(INDEX(C$2:C$344,SMALL(IF(B$2:B$344="In",ROW(C$2:C$344)-ROW(C$2)+1),ROW(C66))),"")</f>
        <v/>
      </c>
    </row>
    <row r="86" spans="2:5" ht="15" x14ac:dyDescent="0.25">
      <c r="B86" s="403" t="str">
        <f>IF(Conversions!P93=TRUE,"In","Out")</f>
        <v>Out</v>
      </c>
      <c r="C86" s="427" t="str">
        <f>Conversions!S93</f>
        <v/>
      </c>
      <c r="E86" s="504" t="str">
        <f t="array" ref="E86">IFERROR(INDEX(C$2:C$344,SMALL(IF(B$2:B$344="In",ROW(C$2:C$344)-ROW(C$2)+1),ROW(C67))),"")</f>
        <v/>
      </c>
    </row>
    <row r="87" spans="2:5" ht="15" x14ac:dyDescent="0.25">
      <c r="B87" s="403" t="str">
        <f>IF(Conversions!P94=TRUE,"In","Out")</f>
        <v>Out</v>
      </c>
      <c r="C87" s="427" t="str">
        <f>Conversions!S94</f>
        <v/>
      </c>
      <c r="E87" s="504" t="str">
        <f t="array" ref="E87">IFERROR(INDEX(C$2:C$344,SMALL(IF(B$2:B$344="In",ROW(C$2:C$344)-ROW(C$2)+1),ROW(C68))),"")</f>
        <v/>
      </c>
    </row>
    <row r="88" spans="2:5" ht="15" x14ac:dyDescent="0.25">
      <c r="B88" s="403" t="str">
        <f>IF(Conversions!P95=TRUE,"In","Out")</f>
        <v>Out</v>
      </c>
      <c r="C88" s="427" t="str">
        <f>Conversions!S95</f>
        <v/>
      </c>
      <c r="E88" s="504" t="str">
        <f t="array" ref="E88">IFERROR(INDEX(C$2:C$344,SMALL(IF(B$2:B$344="In",ROW(C$2:C$344)-ROW(C$2)+1),ROW(C69))),"")</f>
        <v/>
      </c>
    </row>
    <row r="89" spans="2:5" ht="15" x14ac:dyDescent="0.25">
      <c r="B89" s="403" t="str">
        <f>IF(Conversions!P96=TRUE,"In","Out")</f>
        <v>Out</v>
      </c>
      <c r="C89" s="427" t="str">
        <f>Conversions!S96</f>
        <v>"</v>
      </c>
      <c r="E89" s="504" t="str">
        <f t="array" ref="E89">IFERROR(INDEX(C$2:C$344,SMALL(IF(B$2:B$344="In",ROW(C$2:C$344)-ROW(C$2)+1),ROW(C70))),"")</f>
        <v/>
      </c>
    </row>
    <row r="90" spans="2:5" ht="15" x14ac:dyDescent="0.25">
      <c r="B90" s="403" t="str">
        <f>IF(Conversions!P97=TRUE,"In","Out")</f>
        <v>Out</v>
      </c>
      <c r="C90" s="427">
        <f>Conversions!S97</f>
        <v>0</v>
      </c>
      <c r="E90" s="504" t="str">
        <f t="array" ref="E90">IFERROR(INDEX(C$2:C$344,SMALL(IF(B$2:B$344="In",ROW(C$2:C$344)-ROW(C$2)+1),ROW(C71))),"")</f>
        <v/>
      </c>
    </row>
    <row r="91" spans="2:5" ht="15" x14ac:dyDescent="0.25">
      <c r="B91" s="403" t="str">
        <f>IF(Conversions!P98=TRUE,"In","Out")</f>
        <v>Out</v>
      </c>
      <c r="C91" s="427">
        <f>Conversions!S98</f>
        <v>0</v>
      </c>
      <c r="E91" s="504" t="str">
        <f t="array" ref="E91">IFERROR(INDEX(C$2:C$344,SMALL(IF(B$2:B$344="In",ROW(C$2:C$344)-ROW(C$2)+1),ROW(C72))),"")</f>
        <v/>
      </c>
    </row>
    <row r="92" spans="2:5" ht="15" x14ac:dyDescent="0.25">
      <c r="B92" s="403" t="str">
        <f>IF(Conversions!P99=TRUE,"In","Out")</f>
        <v>Out</v>
      </c>
      <c r="C92" s="427" t="str">
        <f>Conversions!S99</f>
        <v/>
      </c>
      <c r="E92" s="504" t="str">
        <f t="array" ref="E92">IFERROR(INDEX(C$2:C$344,SMALL(IF(B$2:B$344="In",ROW(C$2:C$344)-ROW(C$2)+1),ROW(C73))),"")</f>
        <v/>
      </c>
    </row>
    <row r="93" spans="2:5" ht="15" x14ac:dyDescent="0.25">
      <c r="B93" s="403" t="str">
        <f>IF(Conversions!P100=TRUE,"In","Out")</f>
        <v>Out</v>
      </c>
      <c r="C93" s="427" t="str">
        <f>Conversions!S100</f>
        <v/>
      </c>
      <c r="E93" s="504" t="str">
        <f t="array" ref="E93">IFERROR(INDEX(C$2:C$344,SMALL(IF(B$2:B$344="In",ROW(C$2:C$344)-ROW(C$2)+1),ROW(C74))),"")</f>
        <v/>
      </c>
    </row>
    <row r="94" spans="2:5" ht="15" x14ac:dyDescent="0.25">
      <c r="B94" s="403" t="str">
        <f>IF(Conversions!P101=TRUE,"In","Out")</f>
        <v>Out</v>
      </c>
      <c r="C94" s="427" t="str">
        <f>Conversions!S101</f>
        <v/>
      </c>
      <c r="E94" s="504" t="str">
        <f t="array" ref="E94">IFERROR(INDEX(C$2:C$344,SMALL(IF(B$2:B$344="In",ROW(C$2:C$344)-ROW(C$2)+1),ROW(C75))),"")</f>
        <v/>
      </c>
    </row>
    <row r="95" spans="2:5" ht="15" x14ac:dyDescent="0.25">
      <c r="B95" s="403" t="str">
        <f>IF(Conversions!P102=TRUE,"In","Out")</f>
        <v>Out</v>
      </c>
      <c r="C95" s="427" t="str">
        <f>Conversions!S102</f>
        <v/>
      </c>
      <c r="E95" s="504" t="str">
        <f t="array" ref="E95">IFERROR(INDEX(C$2:C$344,SMALL(IF(B$2:B$344="In",ROW(C$2:C$344)-ROW(C$2)+1),ROW(C76))),"")</f>
        <v/>
      </c>
    </row>
    <row r="96" spans="2:5" ht="15" x14ac:dyDescent="0.25">
      <c r="B96" s="403" t="str">
        <f>IF(Conversions!P103=TRUE,"In","Out")</f>
        <v>Out</v>
      </c>
      <c r="C96" s="427" t="str">
        <f>Conversions!S103</f>
        <v>"</v>
      </c>
      <c r="E96" s="504" t="str">
        <f t="array" ref="E96">IFERROR(INDEX(C$2:C$344,SMALL(IF(B$2:B$344="In",ROW(C$2:C$344)-ROW(C$2)+1),ROW(C77))),"")</f>
        <v/>
      </c>
    </row>
    <row r="97" spans="2:5" ht="15" x14ac:dyDescent="0.25">
      <c r="B97" s="403" t="str">
        <f>IF(Conversions!P104=TRUE,"In","Out")</f>
        <v>Out</v>
      </c>
      <c r="C97" s="427">
        <f>Conversions!S104</f>
        <v>0</v>
      </c>
      <c r="E97" s="504" t="str">
        <f t="array" ref="E97">IFERROR(INDEX(C$2:C$344,SMALL(IF(B$2:B$344="In",ROW(C$2:C$344)-ROW(C$2)+1),ROW(C78))),"")</f>
        <v/>
      </c>
    </row>
    <row r="98" spans="2:5" ht="15" x14ac:dyDescent="0.25">
      <c r="B98" s="403" t="str">
        <f>IF(Conversions!P105=TRUE,"In","Out")</f>
        <v>Out</v>
      </c>
      <c r="C98" s="427">
        <f>Conversions!S105</f>
        <v>0</v>
      </c>
      <c r="E98" s="504" t="str">
        <f t="array" ref="E98">IFERROR(INDEX(C$2:C$344,SMALL(IF(B$2:B$344="In",ROW(C$2:C$344)-ROW(C$2)+1),ROW(C79))),"")</f>
        <v/>
      </c>
    </row>
    <row r="99" spans="2:5" ht="15" x14ac:dyDescent="0.25">
      <c r="B99" s="403" t="str">
        <f>IF(Conversions!P106=TRUE,"In","Out")</f>
        <v>Out</v>
      </c>
      <c r="C99" s="427" t="str">
        <f>Conversions!S106</f>
        <v/>
      </c>
      <c r="E99" s="504" t="str">
        <f t="array" ref="E99">IFERROR(INDEX(C$2:C$344,SMALL(IF(B$2:B$344="In",ROW(C$2:C$344)-ROW(C$2)+1),ROW(C80))),"")</f>
        <v/>
      </c>
    </row>
    <row r="100" spans="2:5" ht="15" x14ac:dyDescent="0.25">
      <c r="B100" s="403" t="str">
        <f>IF(Conversions!P107=TRUE,"In","Out")</f>
        <v>Out</v>
      </c>
      <c r="C100" s="427" t="str">
        <f>Conversions!S107</f>
        <v/>
      </c>
      <c r="E100" s="504" t="str">
        <f t="array" ref="E100">IFERROR(INDEX(C$2:C$344,SMALL(IF(B$2:B$344="In",ROW(C$2:C$344)-ROW(C$2)+1),ROW(C81))),"")</f>
        <v/>
      </c>
    </row>
    <row r="101" spans="2:5" ht="15" x14ac:dyDescent="0.25">
      <c r="B101" s="403" t="str">
        <f>IF(Conversions!P108=TRUE,"In","Out")</f>
        <v>Out</v>
      </c>
      <c r="C101" s="427" t="str">
        <f>Conversions!S108</f>
        <v/>
      </c>
      <c r="E101" s="504" t="str">
        <f t="array" ref="E101">IFERROR(INDEX(C$2:C$344,SMALL(IF(B$2:B$344="In",ROW(C$2:C$344)-ROW(C$2)+1),ROW(C82))),"")</f>
        <v/>
      </c>
    </row>
    <row r="102" spans="2:5" ht="15" x14ac:dyDescent="0.25">
      <c r="B102" s="403" t="str">
        <f>IF(Conversions!P109=TRUE,"In","Out")</f>
        <v>Out</v>
      </c>
      <c r="C102" s="427" t="str">
        <f>Conversions!S109</f>
        <v/>
      </c>
      <c r="E102" s="504" t="str">
        <f t="array" ref="E102">IFERROR(INDEX(C$2:C$344,SMALL(IF(B$2:B$344="In",ROW(C$2:C$344)-ROW(C$2)+1),ROW(C83))),"")</f>
        <v/>
      </c>
    </row>
    <row r="103" spans="2:5" ht="15" x14ac:dyDescent="0.25">
      <c r="B103" s="403" t="str">
        <f>IF(Conversions!P110=TRUE,"In","Out")</f>
        <v>Out</v>
      </c>
      <c r="C103" s="427" t="str">
        <f>Conversions!S110</f>
        <v/>
      </c>
      <c r="E103" s="504" t="str">
        <f t="array" ref="E103">IFERROR(INDEX(C$2:C$344,SMALL(IF(B$2:B$344="In",ROW(C$2:C$344)-ROW(C$2)+1),ROW(C84))),"")</f>
        <v/>
      </c>
    </row>
    <row r="104" spans="2:5" ht="15" x14ac:dyDescent="0.25">
      <c r="B104" s="403" t="str">
        <f>IF(Conversions!P111=TRUE,"In","Out")</f>
        <v>Out</v>
      </c>
      <c r="C104" s="427" t="str">
        <f>Conversions!S111</f>
        <v/>
      </c>
      <c r="E104" s="504" t="str">
        <f t="array" ref="E104">IFERROR(INDEX(C$2:C$344,SMALL(IF(B$2:B$344="In",ROW(C$2:C$344)-ROW(C$2)+1),ROW(C85))),"")</f>
        <v/>
      </c>
    </row>
    <row r="105" spans="2:5" ht="15" x14ac:dyDescent="0.25">
      <c r="B105" s="403" t="str">
        <f>IF(Conversions!P113=TRUE,"In","Out")</f>
        <v>Out</v>
      </c>
      <c r="C105" s="427" t="str">
        <f>Conversions!S113</f>
        <v>"</v>
      </c>
      <c r="E105" s="504" t="str">
        <f t="array" ref="E105">IFERROR(INDEX(C$2:C$344,SMALL(IF(B$2:B$344="In",ROW(C$2:C$344)-ROW(C$2)+1),ROW(C86))),"")</f>
        <v/>
      </c>
    </row>
    <row r="106" spans="2:5" ht="15" x14ac:dyDescent="0.25">
      <c r="B106" s="403" t="str">
        <f>IF(Conversions!P114=TRUE,"In","Out")</f>
        <v>Out</v>
      </c>
      <c r="C106" s="427">
        <f>Conversions!S114</f>
        <v>0</v>
      </c>
      <c r="E106" s="504" t="str">
        <f t="array" ref="E106">IFERROR(INDEX(C$2:C$344,SMALL(IF(B$2:B$344="In",ROW(C$2:C$344)-ROW(C$2)+1),ROW(C87))),"")</f>
        <v/>
      </c>
    </row>
    <row r="107" spans="2:5" ht="15" x14ac:dyDescent="0.25">
      <c r="B107" s="403" t="str">
        <f>IF(Conversions!P115=TRUE,"In","Out")</f>
        <v>Out</v>
      </c>
      <c r="C107" s="427" t="str">
        <f>Conversions!S115</f>
        <v/>
      </c>
      <c r="E107" s="504" t="str">
        <f t="array" ref="E107">IFERROR(INDEX(C$2:C$344,SMALL(IF(B$2:B$344="In",ROW(C$2:C$344)-ROW(C$2)+1),ROW(C88))),"")</f>
        <v/>
      </c>
    </row>
    <row r="108" spans="2:5" ht="15" x14ac:dyDescent="0.25">
      <c r="B108" s="403" t="str">
        <f>IF(Conversions!P116=TRUE,"In","Out")</f>
        <v>Out</v>
      </c>
      <c r="C108" s="427" t="str">
        <f>Conversions!S116</f>
        <v/>
      </c>
      <c r="E108" s="504" t="str">
        <f t="array" ref="E108">IFERROR(INDEX(C$2:C$344,SMALL(IF(B$2:B$344="In",ROW(C$2:C$344)-ROW(C$2)+1),ROW(C89))),"")</f>
        <v/>
      </c>
    </row>
    <row r="109" spans="2:5" ht="15" x14ac:dyDescent="0.25">
      <c r="B109" s="403" t="str">
        <f>IF(Conversions!P117=TRUE,"In","Out")</f>
        <v>Out</v>
      </c>
      <c r="C109" s="427" t="str">
        <f>Conversions!S117</f>
        <v/>
      </c>
      <c r="E109" s="504" t="str">
        <f t="array" ref="E109">IFERROR(INDEX(C$2:C$344,SMALL(IF(B$2:B$344="In",ROW(C$2:C$344)-ROW(C$2)+1),ROW(C90))),"")</f>
        <v/>
      </c>
    </row>
    <row r="110" spans="2:5" ht="15" x14ac:dyDescent="0.25">
      <c r="B110" s="403" t="str">
        <f>IF(Conversions!P118=TRUE,"In","Out")</f>
        <v>Out</v>
      </c>
      <c r="C110" s="427" t="str">
        <f>Conversions!S118</f>
        <v/>
      </c>
      <c r="E110" s="504" t="str">
        <f t="array" ref="E110">IFERROR(INDEX(C$2:C$344,SMALL(IF(B$2:B$344="In",ROW(C$2:C$344)-ROW(C$2)+1),ROW(C91))),"")</f>
        <v/>
      </c>
    </row>
    <row r="111" spans="2:5" ht="15" x14ac:dyDescent="0.25">
      <c r="B111" s="403" t="str">
        <f>IF(Conversions!P119=TRUE,"In","Out")</f>
        <v>Out</v>
      </c>
      <c r="C111" s="427" t="str">
        <f>Conversions!S119</f>
        <v/>
      </c>
      <c r="E111" s="504" t="str">
        <f t="array" ref="E111">IFERROR(INDEX(C$2:C$344,SMALL(IF(B$2:B$344="In",ROW(C$2:C$344)-ROW(C$2)+1),ROW(C92))),"")</f>
        <v/>
      </c>
    </row>
    <row r="112" spans="2:5" ht="15" x14ac:dyDescent="0.25">
      <c r="B112" s="403" t="str">
        <f>IF(Conversions!P120=TRUE,"In","Out")</f>
        <v>Out</v>
      </c>
      <c r="C112" s="427" t="str">
        <f>Conversions!S120</f>
        <v>"</v>
      </c>
      <c r="E112" s="504" t="str">
        <f t="array" ref="E112">IFERROR(INDEX(C$2:C$344,SMALL(IF(B$2:B$344="In",ROW(C$2:C$344)-ROW(C$2)+1),ROW(C93))),"")</f>
        <v/>
      </c>
    </row>
    <row r="113" spans="2:5" ht="15" x14ac:dyDescent="0.25">
      <c r="B113" s="403" t="str">
        <f>IF(Conversions!P121=TRUE,"In","Out")</f>
        <v>Out</v>
      </c>
      <c r="C113" s="427">
        <f>Conversions!S121</f>
        <v>0</v>
      </c>
      <c r="E113" s="504" t="str">
        <f t="array" ref="E113">IFERROR(INDEX(C$2:C$344,SMALL(IF(B$2:B$344="In",ROW(C$2:C$344)-ROW(C$2)+1),ROW(C94))),"")</f>
        <v/>
      </c>
    </row>
    <row r="114" spans="2:5" ht="15" x14ac:dyDescent="0.25">
      <c r="B114" s="403" t="str">
        <f>IF(Conversions!P122=TRUE,"In","Out")</f>
        <v>Out</v>
      </c>
      <c r="C114" s="427" t="str">
        <f>Conversions!S122</f>
        <v/>
      </c>
      <c r="E114" s="504" t="str">
        <f t="array" ref="E114">IFERROR(INDEX(C$2:C$344,SMALL(IF(B$2:B$344="In",ROW(C$2:C$344)-ROW(C$2)+1),ROW(C95))),"")</f>
        <v/>
      </c>
    </row>
    <row r="115" spans="2:5" ht="15" x14ac:dyDescent="0.25">
      <c r="B115" s="403" t="str">
        <f>IF(Conversions!P123=TRUE,"In","Out")</f>
        <v>Out</v>
      </c>
      <c r="C115" s="427" t="str">
        <f>Conversions!S123</f>
        <v/>
      </c>
      <c r="E115" s="504" t="str">
        <f t="array" ref="E115">IFERROR(INDEX(C$2:C$344,SMALL(IF(B$2:B$344="In",ROW(C$2:C$344)-ROW(C$2)+1),ROW(C96))),"")</f>
        <v/>
      </c>
    </row>
    <row r="116" spans="2:5" ht="15" x14ac:dyDescent="0.25">
      <c r="B116" s="403" t="str">
        <f>IF(Conversions!P124=TRUE,"In","Out")</f>
        <v>Out</v>
      </c>
      <c r="C116" s="427" t="str">
        <f>Conversions!S124</f>
        <v/>
      </c>
      <c r="E116" s="504" t="str">
        <f t="array" ref="E116">IFERROR(INDEX(C$2:C$344,SMALL(IF(B$2:B$344="In",ROW(C$2:C$344)-ROW(C$2)+1),ROW(C97))),"")</f>
        <v/>
      </c>
    </row>
    <row r="117" spans="2:5" ht="15" x14ac:dyDescent="0.25">
      <c r="B117" s="403" t="str">
        <f>IF(Conversions!P125=TRUE,"In","Out")</f>
        <v>Out</v>
      </c>
      <c r="C117" s="427" t="str">
        <f>Conversions!S125</f>
        <v/>
      </c>
      <c r="E117" s="504" t="str">
        <f t="array" ref="E117">IFERROR(INDEX(C$2:C$344,SMALL(IF(B$2:B$344="In",ROW(C$2:C$344)-ROW(C$2)+1),ROW(C98))),"")</f>
        <v/>
      </c>
    </row>
    <row r="118" spans="2:5" ht="15" x14ac:dyDescent="0.25">
      <c r="B118" s="403" t="str">
        <f>IF(Conversions!P126=TRUE,"In","Out")</f>
        <v>Out</v>
      </c>
      <c r="C118" s="427" t="str">
        <f>Conversions!S126</f>
        <v/>
      </c>
      <c r="E118" s="504" t="str">
        <f t="array" ref="E118">IFERROR(INDEX(C$2:C$344,SMALL(IF(B$2:B$344="In",ROW(C$2:C$344)-ROW(C$2)+1),ROW(C99))),"")</f>
        <v/>
      </c>
    </row>
    <row r="119" spans="2:5" ht="15" x14ac:dyDescent="0.25">
      <c r="B119" s="403" t="str">
        <f>IF(Conversions!P127=TRUE,"In","Out")</f>
        <v>Out</v>
      </c>
      <c r="C119" s="427" t="str">
        <f>Conversions!S127</f>
        <v>"</v>
      </c>
      <c r="E119" s="504" t="str">
        <f t="array" ref="E119">IFERROR(INDEX(C$2:C$344,SMALL(IF(B$2:B$344="In",ROW(C$2:C$344)-ROW(C$2)+1),ROW(C100))),"")</f>
        <v/>
      </c>
    </row>
    <row r="120" spans="2:5" ht="15" x14ac:dyDescent="0.25">
      <c r="B120" s="403" t="str">
        <f>IF(Conversions!P128=TRUE,"In","Out")</f>
        <v>Out</v>
      </c>
      <c r="C120" s="427">
        <f>Conversions!S128</f>
        <v>0</v>
      </c>
      <c r="E120" s="504" t="str">
        <f t="array" ref="E120">IFERROR(INDEX(C$2:C$344,SMALL(IF(B$2:B$344="In",ROW(C$2:C$344)-ROW(C$2)+1),ROW(C101))),"")</f>
        <v/>
      </c>
    </row>
    <row r="121" spans="2:5" ht="15" x14ac:dyDescent="0.25">
      <c r="B121" s="403" t="str">
        <f>IF(Conversions!P129=TRUE,"In","Out")</f>
        <v>Out</v>
      </c>
      <c r="C121" s="427">
        <f>Conversions!S129</f>
        <v>0</v>
      </c>
      <c r="E121" s="504" t="str">
        <f t="array" ref="E121">IFERROR(INDEX(C$2:C$344,SMALL(IF(B$2:B$344="In",ROW(C$2:C$344)-ROW(C$2)+1),ROW(C102))),"")</f>
        <v/>
      </c>
    </row>
    <row r="122" spans="2:5" ht="15" x14ac:dyDescent="0.25">
      <c r="B122" s="403" t="str">
        <f>IF(Conversions!P130=TRUE,"In","Out")</f>
        <v>Out</v>
      </c>
      <c r="C122" s="427">
        <f>Conversions!S130</f>
        <v>0</v>
      </c>
      <c r="E122" s="504" t="str">
        <f t="array" ref="E122">IFERROR(INDEX(C$2:C$344,SMALL(IF(B$2:B$344="In",ROW(C$2:C$344)-ROW(C$2)+1),ROW(C103))),"")</f>
        <v/>
      </c>
    </row>
    <row r="123" spans="2:5" ht="15" x14ac:dyDescent="0.25">
      <c r="B123" s="403" t="str">
        <f>IF(Conversions!P131=TRUE,"In","Out")</f>
        <v>Out</v>
      </c>
      <c r="C123" s="427">
        <f>Conversions!S131</f>
        <v>0</v>
      </c>
      <c r="E123" s="504" t="str">
        <f t="array" ref="E123">IFERROR(INDEX(C$2:C$344,SMALL(IF(B$2:B$344="In",ROW(C$2:C$344)-ROW(C$2)+1),ROW(C104))),"")</f>
        <v/>
      </c>
    </row>
    <row r="124" spans="2:5" ht="15" x14ac:dyDescent="0.25">
      <c r="B124" s="403" t="str">
        <f>IF(Conversions!P132=TRUE,"In","Out")</f>
        <v>Out</v>
      </c>
      <c r="C124" s="427" t="str">
        <f>Conversions!S132</f>
        <v/>
      </c>
      <c r="E124" s="504" t="str">
        <f t="array" ref="E124">IFERROR(INDEX(C$2:C$344,SMALL(IF(B$2:B$344="In",ROW(C$2:C$344)-ROW(C$2)+1),ROW(C105))),"")</f>
        <v/>
      </c>
    </row>
    <row r="125" spans="2:5" ht="15" x14ac:dyDescent="0.25">
      <c r="B125" s="403" t="str">
        <f>IF(Conversions!P133=TRUE,"In","Out")</f>
        <v>Out</v>
      </c>
      <c r="C125" s="427" t="str">
        <f>Conversions!S133</f>
        <v/>
      </c>
      <c r="E125" s="504" t="str">
        <f t="array" ref="E125">IFERROR(INDEX(C$2:C$344,SMALL(IF(B$2:B$344="In",ROW(C$2:C$344)-ROW(C$2)+1),ROW(C106))),"")</f>
        <v/>
      </c>
    </row>
    <row r="126" spans="2:5" ht="15" x14ac:dyDescent="0.25">
      <c r="B126" s="403" t="str">
        <f>IF(Conversions!P134=TRUE,"In","Out")</f>
        <v>Out</v>
      </c>
      <c r="C126" s="427" t="str">
        <f>Conversions!S134</f>
        <v/>
      </c>
      <c r="E126" s="504" t="str">
        <f t="array" ref="E126">IFERROR(INDEX(C$2:C$344,SMALL(IF(B$2:B$344="In",ROW(C$2:C$344)-ROW(C$2)+1),ROW(C107))),"")</f>
        <v/>
      </c>
    </row>
    <row r="127" spans="2:5" ht="15" x14ac:dyDescent="0.25">
      <c r="B127" s="403" t="str">
        <f>IF(Conversions!P135=TRUE,"In","Out")</f>
        <v>Out</v>
      </c>
      <c r="C127" s="427" t="str">
        <f>Conversions!S135</f>
        <v/>
      </c>
      <c r="E127" s="504" t="str">
        <f t="array" ref="E127">IFERROR(INDEX(C$2:C$344,SMALL(IF(B$2:B$344="In",ROW(C$2:C$344)-ROW(C$2)+1),ROW(C108))),"")</f>
        <v/>
      </c>
    </row>
    <row r="128" spans="2:5" ht="15" x14ac:dyDescent="0.25">
      <c r="B128" s="403" t="str">
        <f>IF(Conversions!P136=TRUE,"In","Out")</f>
        <v>Out</v>
      </c>
      <c r="C128" s="427" t="str">
        <f>Conversions!S136</f>
        <v/>
      </c>
      <c r="E128" s="504" t="str">
        <f t="array" ref="E128">IFERROR(INDEX(C$2:C$344,SMALL(IF(B$2:B$344="In",ROW(C$2:C$344)-ROW(C$2)+1),ROW(C109))),"")</f>
        <v/>
      </c>
    </row>
    <row r="129" spans="2:5" ht="15" x14ac:dyDescent="0.25">
      <c r="B129" s="403" t="str">
        <f>IF(Conversions!P137=TRUE,"In","Out")</f>
        <v>Out</v>
      </c>
      <c r="C129" s="427" t="str">
        <f>Conversions!S137</f>
        <v/>
      </c>
      <c r="E129" s="504" t="str">
        <f t="array" ref="E129">IFERROR(INDEX(C$2:C$344,SMALL(IF(B$2:B$344="In",ROW(C$2:C$344)-ROW(C$2)+1),ROW(C110))),"")</f>
        <v/>
      </c>
    </row>
    <row r="130" spans="2:5" ht="15" x14ac:dyDescent="0.25">
      <c r="B130" s="403" t="str">
        <f>IF(Conversions!P138=TRUE,"In","Out")</f>
        <v>Out</v>
      </c>
      <c r="C130" s="427" t="str">
        <f>Conversions!S138</f>
        <v/>
      </c>
      <c r="E130" s="504" t="str">
        <f t="array" ref="E130">IFERROR(INDEX(C$2:C$344,SMALL(IF(B$2:B$344="In",ROW(C$2:C$344)-ROW(C$2)+1),ROW(C111))),"")</f>
        <v/>
      </c>
    </row>
    <row r="131" spans="2:5" ht="15" x14ac:dyDescent="0.25">
      <c r="B131" s="403" t="str">
        <f>IF(Conversions!P139=TRUE,"In","Out")</f>
        <v>Out</v>
      </c>
      <c r="C131" s="427" t="str">
        <f>Conversions!S139</f>
        <v/>
      </c>
      <c r="E131" s="504" t="str">
        <f t="array" ref="E131">IFERROR(INDEX(C$2:C$344,SMALL(IF(B$2:B$344="In",ROW(C$2:C$344)-ROW(C$2)+1),ROW(C112))),"")</f>
        <v/>
      </c>
    </row>
    <row r="132" spans="2:5" ht="15" x14ac:dyDescent="0.25">
      <c r="B132" s="403" t="str">
        <f>IF(Conversions!P140=TRUE,"In","Out")</f>
        <v>Out</v>
      </c>
      <c r="C132" s="427" t="str">
        <f>Conversions!S140</f>
        <v>"</v>
      </c>
      <c r="E132" s="504" t="str">
        <f t="array" ref="E132">IFERROR(INDEX(C$2:C$344,SMALL(IF(B$2:B$344="In",ROW(C$2:C$344)-ROW(C$2)+1),ROW(C113))),"")</f>
        <v/>
      </c>
    </row>
    <row r="133" spans="2:5" ht="15" x14ac:dyDescent="0.25">
      <c r="B133" s="403" t="str">
        <f>IF(Conversions!P141=TRUE,"In","Out")</f>
        <v>Out</v>
      </c>
      <c r="C133" s="427">
        <f>Conversions!S141</f>
        <v>0</v>
      </c>
      <c r="E133" s="504" t="str">
        <f t="array" ref="E133">IFERROR(INDEX(C$2:C$344,SMALL(IF(B$2:B$344="In",ROW(C$2:C$344)-ROW(C$2)+1),ROW(C114))),"")</f>
        <v/>
      </c>
    </row>
    <row r="134" spans="2:5" ht="15" x14ac:dyDescent="0.25">
      <c r="B134" s="403" t="str">
        <f>IF(Conversions!P142=TRUE,"In","Out")</f>
        <v>Out</v>
      </c>
      <c r="C134" s="427">
        <f>Conversions!S142</f>
        <v>0</v>
      </c>
      <c r="E134" s="504" t="str">
        <f t="array" ref="E134">IFERROR(INDEX(C$2:C$344,SMALL(IF(B$2:B$344="In",ROW(C$2:C$344)-ROW(C$2)+1),ROW(C115))),"")</f>
        <v/>
      </c>
    </row>
    <row r="135" spans="2:5" ht="15" x14ac:dyDescent="0.25">
      <c r="B135" s="403" t="str">
        <f>IF(Conversions!P143=TRUE,"In","Out")</f>
        <v>Out</v>
      </c>
      <c r="C135" s="427" t="str">
        <f>Conversions!S143</f>
        <v/>
      </c>
      <c r="E135" s="504" t="str">
        <f t="array" ref="E135">IFERROR(INDEX(C$2:C$344,SMALL(IF(B$2:B$344="In",ROW(C$2:C$344)-ROW(C$2)+1),ROW(C116))),"")</f>
        <v/>
      </c>
    </row>
    <row r="136" spans="2:5" ht="15" x14ac:dyDescent="0.25">
      <c r="B136" s="403" t="str">
        <f>IF(Conversions!P144=TRUE,"In","Out")</f>
        <v>Out</v>
      </c>
      <c r="C136" s="427" t="str">
        <f>Conversions!S144</f>
        <v/>
      </c>
      <c r="E136" s="504" t="str">
        <f t="array" ref="E136">IFERROR(INDEX(C$2:C$344,SMALL(IF(B$2:B$344="In",ROW(C$2:C$344)-ROW(C$2)+1),ROW(C117))),"")</f>
        <v/>
      </c>
    </row>
    <row r="137" spans="2:5" ht="15" x14ac:dyDescent="0.25">
      <c r="B137" s="403" t="str">
        <f>IF(Conversions!P145=TRUE,"In","Out")</f>
        <v>Out</v>
      </c>
      <c r="C137" s="427" t="str">
        <f>Conversions!S145</f>
        <v/>
      </c>
      <c r="E137" s="504" t="str">
        <f t="array" ref="E137">IFERROR(INDEX(C$2:C$344,SMALL(IF(B$2:B$344="In",ROW(C$2:C$344)-ROW(C$2)+1),ROW(C118))),"")</f>
        <v/>
      </c>
    </row>
    <row r="138" spans="2:5" ht="15" x14ac:dyDescent="0.25">
      <c r="B138" s="403" t="str">
        <f>IF(Conversions!P146=TRUE,"In","Out")</f>
        <v>Out</v>
      </c>
      <c r="C138" s="427" t="str">
        <f>Conversions!S146</f>
        <v/>
      </c>
      <c r="E138" s="504" t="str">
        <f t="array" ref="E138">IFERROR(INDEX(C$2:C$344,SMALL(IF(B$2:B$344="In",ROW(C$2:C$344)-ROW(C$2)+1),ROW(C119))),"")</f>
        <v/>
      </c>
    </row>
    <row r="139" spans="2:5" ht="15" x14ac:dyDescent="0.25">
      <c r="B139" s="403" t="str">
        <f>IF(Conversions!P147=TRUE,"In","Out")</f>
        <v>Out</v>
      </c>
      <c r="C139" s="427" t="str">
        <f>Conversions!S147</f>
        <v/>
      </c>
      <c r="E139" s="504" t="str">
        <f t="array" ref="E139">IFERROR(INDEX(C$2:C$344,SMALL(IF(B$2:B$344="In",ROW(C$2:C$344)-ROW(C$2)+1),ROW(C120))),"")</f>
        <v/>
      </c>
    </row>
    <row r="140" spans="2:5" ht="15" x14ac:dyDescent="0.25">
      <c r="B140" s="403" t="str">
        <f>IF(Conversions!P148=TRUE,"In","Out")</f>
        <v>Out</v>
      </c>
      <c r="C140" s="427" t="str">
        <f>Conversions!S148</f>
        <v/>
      </c>
      <c r="E140" s="504" t="str">
        <f t="array" ref="E140">IFERROR(INDEX(C$2:C$344,SMALL(IF(B$2:B$344="In",ROW(C$2:C$344)-ROW(C$2)+1),ROW(C121))),"")</f>
        <v/>
      </c>
    </row>
    <row r="141" spans="2:5" ht="15" x14ac:dyDescent="0.25">
      <c r="B141" s="403" t="str">
        <f>IF(Conversions!P149=TRUE,"In","Out")</f>
        <v>Out</v>
      </c>
      <c r="C141" s="427" t="str">
        <f>Conversions!S149</f>
        <v/>
      </c>
      <c r="E141" s="504" t="str">
        <f t="array" ref="E141">IFERROR(INDEX(C$2:C$344,SMALL(IF(B$2:B$344="In",ROW(C$2:C$344)-ROW(C$2)+1),ROW(C122))),"")</f>
        <v/>
      </c>
    </row>
    <row r="142" spans="2:5" ht="15" x14ac:dyDescent="0.25">
      <c r="B142" s="403" t="str">
        <f>IF(Conversions!P150=TRUE,"In","Out")</f>
        <v>Out</v>
      </c>
      <c r="C142" s="427" t="str">
        <f>Conversions!S150</f>
        <v/>
      </c>
      <c r="E142" s="504" t="str">
        <f t="array" ref="E142">IFERROR(INDEX(C$2:C$344,SMALL(IF(B$2:B$344="In",ROW(C$2:C$344)-ROW(C$2)+1),ROW(C123))),"")</f>
        <v/>
      </c>
    </row>
    <row r="143" spans="2:5" ht="15" x14ac:dyDescent="0.25">
      <c r="B143" s="403" t="str">
        <f>IF(Conversions!P151=TRUE,"In","Out")</f>
        <v>Out</v>
      </c>
      <c r="C143" s="427" t="str">
        <f>Conversions!S151</f>
        <v/>
      </c>
      <c r="E143" s="504" t="str">
        <f t="array" ref="E143">IFERROR(INDEX(C$2:C$344,SMALL(IF(B$2:B$344="In",ROW(C$2:C$344)-ROW(C$2)+1),ROW(C124))),"")</f>
        <v/>
      </c>
    </row>
    <row r="144" spans="2:5" ht="15" x14ac:dyDescent="0.25">
      <c r="B144" s="403" t="str">
        <f>IF(Conversions!P152=TRUE,"In","Out")</f>
        <v>Out</v>
      </c>
      <c r="C144" s="427" t="str">
        <f>Conversions!S152</f>
        <v/>
      </c>
      <c r="E144" s="504" t="str">
        <f t="array" ref="E144">IFERROR(INDEX(C$2:C$344,SMALL(IF(B$2:B$344="In",ROW(C$2:C$344)-ROW(C$2)+1),ROW(C125))),"")</f>
        <v/>
      </c>
    </row>
    <row r="145" spans="2:5" ht="15" x14ac:dyDescent="0.25">
      <c r="B145" s="403" t="str">
        <f>IF(Conversions!P153=TRUE,"In","Out")</f>
        <v>Out</v>
      </c>
      <c r="C145" s="427" t="str">
        <f>Conversions!S153</f>
        <v>"</v>
      </c>
      <c r="E145" s="504" t="str">
        <f t="array" ref="E145">IFERROR(INDEX(C$2:C$344,SMALL(IF(B$2:B$344="In",ROW(C$2:C$344)-ROW(C$2)+1),ROW(C126))),"")</f>
        <v/>
      </c>
    </row>
    <row r="146" spans="2:5" ht="15" x14ac:dyDescent="0.25">
      <c r="B146" s="403" t="str">
        <f>IF(Conversions!P154=TRUE,"In","Out")</f>
        <v>Out</v>
      </c>
      <c r="C146" s="427">
        <f>Conversions!S154</f>
        <v>0</v>
      </c>
      <c r="E146" s="504" t="str">
        <f t="array" ref="E146">IFERROR(INDEX(C$2:C$344,SMALL(IF(B$2:B$344="In",ROW(C$2:C$344)-ROW(C$2)+1),ROW(C127))),"")</f>
        <v/>
      </c>
    </row>
    <row r="147" spans="2:5" ht="15" x14ac:dyDescent="0.25">
      <c r="B147" s="403" t="str">
        <f>IF(Conversions!P155=TRUE,"In","Out")</f>
        <v>Out</v>
      </c>
      <c r="C147" s="427">
        <f>Conversions!S155</f>
        <v>0</v>
      </c>
      <c r="E147" s="504" t="str">
        <f t="array" ref="E147">IFERROR(INDEX(C$2:C$344,SMALL(IF(B$2:B$344="In",ROW(C$2:C$344)-ROW(C$2)+1),ROW(C128))),"")</f>
        <v/>
      </c>
    </row>
    <row r="148" spans="2:5" ht="15" x14ac:dyDescent="0.25">
      <c r="B148" s="403" t="str">
        <f>IF(Conversions!P156=TRUE,"In","Out")</f>
        <v>Out</v>
      </c>
      <c r="C148" s="427" t="str">
        <f>Conversions!S156</f>
        <v/>
      </c>
      <c r="E148" s="504" t="str">
        <f t="array" ref="E148">IFERROR(INDEX(C$2:C$344,SMALL(IF(B$2:B$344="In",ROW(C$2:C$344)-ROW(C$2)+1),ROW(C129))),"")</f>
        <v/>
      </c>
    </row>
    <row r="149" spans="2:5" ht="15" x14ac:dyDescent="0.25">
      <c r="B149" s="403" t="str">
        <f>IF(Conversions!P157=TRUE,"In","Out")</f>
        <v>Out</v>
      </c>
      <c r="C149" s="427" t="str">
        <f>Conversions!S157</f>
        <v/>
      </c>
      <c r="E149" s="504" t="str">
        <f t="array" ref="E149">IFERROR(INDEX(C$2:C$344,SMALL(IF(B$2:B$344="In",ROW(C$2:C$344)-ROW(C$2)+1),ROW(C130))),"")</f>
        <v/>
      </c>
    </row>
    <row r="150" spans="2:5" ht="15" x14ac:dyDescent="0.25">
      <c r="B150" s="403" t="str">
        <f>IF(Conversions!P158=TRUE,"In","Out")</f>
        <v>Out</v>
      </c>
      <c r="C150" s="427" t="str">
        <f>Conversions!S158</f>
        <v/>
      </c>
      <c r="E150" s="504" t="str">
        <f t="array" ref="E150">IFERROR(INDEX(C$2:C$344,SMALL(IF(B$2:B$344="In",ROW(C$2:C$344)-ROW(C$2)+1),ROW(C131))),"")</f>
        <v/>
      </c>
    </row>
    <row r="151" spans="2:5" ht="15" x14ac:dyDescent="0.25">
      <c r="B151" s="403" t="str">
        <f>IF(Conversions!P159=TRUE,"In","Out")</f>
        <v>Out</v>
      </c>
      <c r="C151" s="427" t="str">
        <f>Conversions!S159</f>
        <v/>
      </c>
      <c r="E151" s="504" t="str">
        <f t="array" ref="E151">IFERROR(INDEX(C$2:C$344,SMALL(IF(B$2:B$344="In",ROW(C$2:C$344)-ROW(C$2)+1),ROW(C132))),"")</f>
        <v/>
      </c>
    </row>
    <row r="152" spans="2:5" ht="15" x14ac:dyDescent="0.25">
      <c r="B152" s="403" t="str">
        <f>IF(Conversions!P160=TRUE,"In","Out")</f>
        <v>Out</v>
      </c>
      <c r="C152" s="427" t="str">
        <f>Conversions!S160</f>
        <v/>
      </c>
      <c r="E152" s="504" t="str">
        <f t="array" ref="E152">IFERROR(INDEX(C$2:C$344,SMALL(IF(B$2:B$344="In",ROW(C$2:C$344)-ROW(C$2)+1),ROW(C133))),"")</f>
        <v/>
      </c>
    </row>
    <row r="153" spans="2:5" ht="15" x14ac:dyDescent="0.25">
      <c r="B153" s="403" t="str">
        <f>IF(Conversions!P161=TRUE,"In","Out")</f>
        <v>Out</v>
      </c>
      <c r="C153" s="427" t="str">
        <f>Conversions!S161</f>
        <v>"</v>
      </c>
      <c r="E153" s="504" t="str">
        <f t="array" ref="E153">IFERROR(INDEX(C$2:C$344,SMALL(IF(B$2:B$344="In",ROW(C$2:C$344)-ROW(C$2)+1),ROW(C134))),"")</f>
        <v/>
      </c>
    </row>
    <row r="154" spans="2:5" ht="15" x14ac:dyDescent="0.25">
      <c r="B154" s="403" t="str">
        <f>IF(Conversions!P162=TRUE,"In","Out")</f>
        <v>Out</v>
      </c>
      <c r="C154" s="427">
        <f>Conversions!S162</f>
        <v>0</v>
      </c>
      <c r="E154" s="504" t="str">
        <f t="array" ref="E154">IFERROR(INDEX(C$2:C$344,SMALL(IF(B$2:B$344="In",ROW(C$2:C$344)-ROW(C$2)+1),ROW(C135))),"")</f>
        <v/>
      </c>
    </row>
    <row r="155" spans="2:5" ht="15" x14ac:dyDescent="0.25">
      <c r="B155" s="403" t="str">
        <f>IF(Conversions!P163=TRUE,"In","Out")</f>
        <v>Out</v>
      </c>
      <c r="C155" s="427">
        <f>Conversions!S163</f>
        <v>0</v>
      </c>
      <c r="E155" s="504" t="str">
        <f t="array" ref="E155">IFERROR(INDEX(C$2:C$344,SMALL(IF(B$2:B$344="In",ROW(C$2:C$344)-ROW(C$2)+1),ROW(C136))),"")</f>
        <v/>
      </c>
    </row>
    <row r="156" spans="2:5" ht="15" x14ac:dyDescent="0.25">
      <c r="B156" s="403" t="str">
        <f>IF(Conversions!P164=TRUE,"In","Out")</f>
        <v>Out</v>
      </c>
      <c r="C156" s="427">
        <f>Conversions!S164</f>
        <v>0</v>
      </c>
      <c r="E156" s="504" t="str">
        <f t="array" ref="E156">IFERROR(INDEX(C$2:C$344,SMALL(IF(B$2:B$344="In",ROW(C$2:C$344)-ROW(C$2)+1),ROW(C137))),"")</f>
        <v/>
      </c>
    </row>
    <row r="157" spans="2:5" ht="15" x14ac:dyDescent="0.25">
      <c r="B157" s="403" t="str">
        <f>IF(Conversions!P165=TRUE,"In","Out")</f>
        <v>Out</v>
      </c>
      <c r="C157" s="427">
        <f>Conversions!S165</f>
        <v>0</v>
      </c>
      <c r="E157" s="504" t="str">
        <f t="array" ref="E157">IFERROR(INDEX(C$2:C$344,SMALL(IF(B$2:B$344="In",ROW(C$2:C$344)-ROW(C$2)+1),ROW(C138))),"")</f>
        <v/>
      </c>
    </row>
    <row r="158" spans="2:5" ht="15" x14ac:dyDescent="0.25">
      <c r="B158" s="403" t="str">
        <f>IF(Conversions!P166=TRUE,"In","Out")</f>
        <v>Out</v>
      </c>
      <c r="C158" s="427" t="str">
        <f>Conversions!S166</f>
        <v/>
      </c>
      <c r="E158" s="504" t="str">
        <f t="array" ref="E158">IFERROR(INDEX(C$2:C$344,SMALL(IF(B$2:B$344="In",ROW(C$2:C$344)-ROW(C$2)+1),ROW(C139))),"")</f>
        <v/>
      </c>
    </row>
    <row r="159" spans="2:5" ht="15" x14ac:dyDescent="0.25">
      <c r="B159" s="403" t="str">
        <f>IF(Conversions!P167=TRUE,"In","Out")</f>
        <v>Out</v>
      </c>
      <c r="C159" s="427" t="str">
        <f>Conversions!S167</f>
        <v/>
      </c>
      <c r="E159" s="504" t="str">
        <f t="array" ref="E159">IFERROR(INDEX(C$2:C$344,SMALL(IF(B$2:B$344="In",ROW(C$2:C$344)-ROW(C$2)+1),ROW(C140))),"")</f>
        <v/>
      </c>
    </row>
    <row r="160" spans="2:5" ht="15" x14ac:dyDescent="0.25">
      <c r="B160" s="403" t="str">
        <f>IF(Conversions!P168=TRUE,"In","Out")</f>
        <v>Out</v>
      </c>
      <c r="C160" s="427" t="str">
        <f>Conversions!S168</f>
        <v/>
      </c>
      <c r="E160" s="504" t="str">
        <f t="array" ref="E160">IFERROR(INDEX(C$2:C$344,SMALL(IF(B$2:B$344="In",ROW(C$2:C$344)-ROW(C$2)+1),ROW(C141))),"")</f>
        <v/>
      </c>
    </row>
    <row r="161" spans="2:5" ht="15" x14ac:dyDescent="0.25">
      <c r="B161" s="403" t="str">
        <f>IF(Conversions!P169=TRUE,"In","Out")</f>
        <v>Out</v>
      </c>
      <c r="C161" s="427" t="str">
        <f>Conversions!S169</f>
        <v/>
      </c>
      <c r="E161" s="504" t="str">
        <f t="array" ref="E161">IFERROR(INDEX(C$2:C$344,SMALL(IF(B$2:B$344="In",ROW(C$2:C$344)-ROW(C$2)+1),ROW(C142))),"")</f>
        <v/>
      </c>
    </row>
    <row r="162" spans="2:5" ht="15" x14ac:dyDescent="0.25">
      <c r="B162" s="403" t="str">
        <f>IF(Conversions!P170=TRUE,"In","Out")</f>
        <v>Out</v>
      </c>
      <c r="C162" s="427" t="str">
        <f>Conversions!S170</f>
        <v/>
      </c>
      <c r="E162" s="504" t="str">
        <f t="array" ref="E162">IFERROR(INDEX(C$2:C$344,SMALL(IF(B$2:B$344="In",ROW(C$2:C$344)-ROW(C$2)+1),ROW(C143))),"")</f>
        <v/>
      </c>
    </row>
    <row r="163" spans="2:5" ht="15" x14ac:dyDescent="0.25">
      <c r="B163" s="403" t="str">
        <f>IF(Conversions!P171=TRUE,"In","Out")</f>
        <v>Out</v>
      </c>
      <c r="C163" s="427" t="str">
        <f>Conversions!S171</f>
        <v/>
      </c>
      <c r="E163" s="504" t="str">
        <f t="array" ref="E163">IFERROR(INDEX(C$2:C$344,SMALL(IF(B$2:B$344="In",ROW(C$2:C$344)-ROW(C$2)+1),ROW(C144))),"")</f>
        <v/>
      </c>
    </row>
    <row r="164" spans="2:5" ht="15" x14ac:dyDescent="0.25">
      <c r="B164" s="403" t="str">
        <f>IF(Conversions!P172=TRUE,"In","Out")</f>
        <v>Out</v>
      </c>
      <c r="C164" s="427" t="str">
        <f>Conversions!S172</f>
        <v/>
      </c>
      <c r="E164" s="504" t="str">
        <f t="array" ref="E164">IFERROR(INDEX(C$2:C$344,SMALL(IF(B$2:B$344="In",ROW(C$2:C$344)-ROW(C$2)+1),ROW(C145))),"")</f>
        <v/>
      </c>
    </row>
    <row r="165" spans="2:5" ht="15" x14ac:dyDescent="0.25">
      <c r="B165" s="403" t="str">
        <f>IF(Conversions!P173=TRUE,"In","Out")</f>
        <v>Out</v>
      </c>
      <c r="C165" s="427" t="str">
        <f>Conversions!S173</f>
        <v/>
      </c>
      <c r="E165" s="504" t="str">
        <f t="array" ref="E165">IFERROR(INDEX(C$2:C$344,SMALL(IF(B$2:B$344="In",ROW(C$2:C$344)-ROW(C$2)+1),ROW(C146))),"")</f>
        <v/>
      </c>
    </row>
    <row r="166" spans="2:5" ht="15" x14ac:dyDescent="0.25">
      <c r="B166" s="403" t="str">
        <f>IF(Conversions!P174=TRUE,"In","Out")</f>
        <v>Out</v>
      </c>
      <c r="C166" s="427" t="str">
        <f>Conversions!S174</f>
        <v/>
      </c>
      <c r="E166" s="504" t="str">
        <f t="array" ref="E166">IFERROR(INDEX(C$2:C$344,SMALL(IF(B$2:B$344="In",ROW(C$2:C$344)-ROW(C$2)+1),ROW(C147))),"")</f>
        <v/>
      </c>
    </row>
    <row r="167" spans="2:5" ht="15" x14ac:dyDescent="0.25">
      <c r="B167" s="403" t="str">
        <f>IF(Conversions!P175=TRUE,"In","Out")</f>
        <v>Out</v>
      </c>
      <c r="C167" s="427" t="str">
        <f>Conversions!S175</f>
        <v/>
      </c>
      <c r="E167" s="504" t="str">
        <f t="array" ref="E167">IFERROR(INDEX(C$2:C$344,SMALL(IF(B$2:B$344="In",ROW(C$2:C$344)-ROW(C$2)+1),ROW(C148))),"")</f>
        <v/>
      </c>
    </row>
    <row r="168" spans="2:5" ht="15" x14ac:dyDescent="0.25">
      <c r="B168" s="403" t="str">
        <f>IF(Conversions!P176=TRUE,"In","Out")</f>
        <v>Out</v>
      </c>
      <c r="C168" s="427" t="str">
        <f>Conversions!S176</f>
        <v/>
      </c>
      <c r="E168" s="504" t="str">
        <f t="array" ref="E168">IFERROR(INDEX(C$2:C$344,SMALL(IF(B$2:B$344="In",ROW(C$2:C$344)-ROW(C$2)+1),ROW(C149))),"")</f>
        <v/>
      </c>
    </row>
    <row r="169" spans="2:5" ht="15" x14ac:dyDescent="0.25">
      <c r="B169" s="403" t="str">
        <f>IF(Conversions!P177=TRUE,"In","Out")</f>
        <v>Out</v>
      </c>
      <c r="C169" s="427" t="str">
        <f>Conversions!S177</f>
        <v/>
      </c>
      <c r="E169" s="504" t="str">
        <f t="array" ref="E169">IFERROR(INDEX(C$2:C$344,SMALL(IF(B$2:B$344="In",ROW(C$2:C$344)-ROW(C$2)+1),ROW(C150))),"")</f>
        <v/>
      </c>
    </row>
    <row r="170" spans="2:5" ht="15" x14ac:dyDescent="0.25">
      <c r="B170" s="403" t="str">
        <f>IF(Conversions!P178=TRUE,"In","Out")</f>
        <v>Out</v>
      </c>
      <c r="C170" s="427" t="str">
        <f>Conversions!S178</f>
        <v/>
      </c>
      <c r="E170" s="504" t="str">
        <f t="array" ref="E170">IFERROR(INDEX(C$2:C$344,SMALL(IF(B$2:B$344="In",ROW(C$2:C$344)-ROW(C$2)+1),ROW(C151))),"")</f>
        <v/>
      </c>
    </row>
    <row r="171" spans="2:5" ht="15" x14ac:dyDescent="0.25">
      <c r="B171" s="403" t="str">
        <f>IF(Conversions!P179=TRUE,"In","Out")</f>
        <v>Out</v>
      </c>
      <c r="C171" s="427" t="str">
        <f>Conversions!S179</f>
        <v/>
      </c>
      <c r="E171" s="504" t="str">
        <f t="array" ref="E171">IFERROR(INDEX(C$2:C$344,SMALL(IF(B$2:B$344="In",ROW(C$2:C$344)-ROW(C$2)+1),ROW(C152))),"")</f>
        <v/>
      </c>
    </row>
    <row r="172" spans="2:5" ht="15" x14ac:dyDescent="0.25">
      <c r="B172" s="403" t="str">
        <f>IF(Conversions!P180=TRUE,"In","Out")</f>
        <v>Out</v>
      </c>
      <c r="C172" s="427" t="str">
        <f>Conversions!S180</f>
        <v/>
      </c>
      <c r="E172" s="504" t="str">
        <f t="array" ref="E172">IFERROR(INDEX(C$2:C$344,SMALL(IF(B$2:B$344="In",ROW(C$2:C$344)-ROW(C$2)+1),ROW(C153))),"")</f>
        <v/>
      </c>
    </row>
    <row r="173" spans="2:5" ht="15" x14ac:dyDescent="0.25">
      <c r="B173" s="403" t="str">
        <f>IF(Conversions!P181=TRUE,"In","Out")</f>
        <v>Out</v>
      </c>
      <c r="C173" s="427" t="str">
        <f>Conversions!S181</f>
        <v/>
      </c>
      <c r="E173" s="504" t="str">
        <f t="array" ref="E173">IFERROR(INDEX(C$2:C$344,SMALL(IF(B$2:B$344="In",ROW(C$2:C$344)-ROW(C$2)+1),ROW(C154))),"")</f>
        <v/>
      </c>
    </row>
    <row r="174" spans="2:5" ht="15" x14ac:dyDescent="0.25">
      <c r="B174" s="403" t="str">
        <f>IF(Conversions!P182=TRUE,"In","Out")</f>
        <v>Out</v>
      </c>
      <c r="C174" s="427" t="str">
        <f>Conversions!S182</f>
        <v/>
      </c>
      <c r="E174" s="504" t="str">
        <f t="array" ref="E174">IFERROR(INDEX(C$2:C$344,SMALL(IF(B$2:B$344="In",ROW(C$2:C$344)-ROW(C$2)+1),ROW(C155))),"")</f>
        <v/>
      </c>
    </row>
    <row r="175" spans="2:5" ht="15" x14ac:dyDescent="0.25">
      <c r="B175" s="403" t="str">
        <f>IF(Conversions!P183=TRUE,"In","Out")</f>
        <v>Out</v>
      </c>
      <c r="C175" s="427" t="str">
        <f>Conversions!S183</f>
        <v/>
      </c>
      <c r="E175" s="504" t="str">
        <f t="array" ref="E175">IFERROR(INDEX(C$2:C$344,SMALL(IF(B$2:B$344="In",ROW(C$2:C$344)-ROW(C$2)+1),ROW(C156))),"")</f>
        <v/>
      </c>
    </row>
    <row r="176" spans="2:5" ht="15" x14ac:dyDescent="0.25">
      <c r="B176" s="403" t="str">
        <f>IF(Conversions!P184=TRUE,"In","Out")</f>
        <v>Out</v>
      </c>
      <c r="C176" s="427" t="str">
        <f>Conversions!S184</f>
        <v/>
      </c>
      <c r="E176" s="504" t="str">
        <f t="array" ref="E176">IFERROR(INDEX(C$2:C$344,SMALL(IF(B$2:B$344="In",ROW(C$2:C$344)-ROW(C$2)+1),ROW(C157))),"")</f>
        <v/>
      </c>
    </row>
    <row r="177" spans="2:5" ht="15" x14ac:dyDescent="0.25">
      <c r="B177" s="403" t="str">
        <f>IF(Conversions!P185=TRUE,"In","Out")</f>
        <v>Out</v>
      </c>
      <c r="C177" s="427" t="str">
        <f>Conversions!S185</f>
        <v/>
      </c>
      <c r="E177" s="504" t="str">
        <f t="array" ref="E177">IFERROR(INDEX(C$2:C$344,SMALL(IF(B$2:B$344="In",ROW(C$2:C$344)-ROW(C$2)+1),ROW(C158))),"")</f>
        <v/>
      </c>
    </row>
    <row r="178" spans="2:5" ht="15" x14ac:dyDescent="0.25">
      <c r="B178" s="403" t="str">
        <f>IF(Conversions!P186=TRUE,"In","Out")</f>
        <v>Out</v>
      </c>
      <c r="C178" s="427" t="str">
        <f>Conversions!S186</f>
        <v/>
      </c>
      <c r="E178" s="504" t="str">
        <f t="array" ref="E178">IFERROR(INDEX(C$2:C$344,SMALL(IF(B$2:B$344="In",ROW(C$2:C$344)-ROW(C$2)+1),ROW(C159))),"")</f>
        <v/>
      </c>
    </row>
    <row r="179" spans="2:5" ht="15" x14ac:dyDescent="0.25">
      <c r="B179" s="403" t="str">
        <f>IF(Conversions!P187=TRUE,"In","Out")</f>
        <v>Out</v>
      </c>
      <c r="C179" s="427" t="str">
        <f>Conversions!S187</f>
        <v/>
      </c>
      <c r="E179" s="504" t="str">
        <f t="array" ref="E179">IFERROR(INDEX(C$2:C$344,SMALL(IF(B$2:B$344="In",ROW(C$2:C$344)-ROW(C$2)+1),ROW(C160))),"")</f>
        <v/>
      </c>
    </row>
    <row r="180" spans="2:5" ht="15" x14ac:dyDescent="0.25">
      <c r="B180" s="403" t="str">
        <f>IF(Conversions!P188=TRUE,"In","Out")</f>
        <v>Out</v>
      </c>
      <c r="C180" s="427" t="str">
        <f>Conversions!S188</f>
        <v/>
      </c>
      <c r="E180" s="504" t="str">
        <f t="array" ref="E180">IFERROR(INDEX(C$2:C$344,SMALL(IF(B$2:B$344="In",ROW(C$2:C$344)-ROW(C$2)+1),ROW(C161))),"")</f>
        <v/>
      </c>
    </row>
    <row r="181" spans="2:5" ht="15" x14ac:dyDescent="0.25">
      <c r="B181" s="403" t="str">
        <f>IF(Conversions!P189=TRUE,"In","Out")</f>
        <v>Out</v>
      </c>
      <c r="C181" s="427" t="str">
        <f>Conversions!S189</f>
        <v/>
      </c>
      <c r="E181" s="504" t="str">
        <f t="array" ref="E181">IFERROR(INDEX(C$2:C$344,SMALL(IF(B$2:B$344="In",ROW(C$2:C$344)-ROW(C$2)+1),ROW(C162))),"")</f>
        <v/>
      </c>
    </row>
    <row r="182" spans="2:5" ht="15" x14ac:dyDescent="0.25">
      <c r="B182" s="403" t="str">
        <f>IF(Conversions!P190=TRUE,"In","Out")</f>
        <v>Out</v>
      </c>
      <c r="C182" s="427" t="str">
        <f>Conversions!S190</f>
        <v/>
      </c>
      <c r="E182" s="504" t="str">
        <f t="array" ref="E182">IFERROR(INDEX(C$2:C$344,SMALL(IF(B$2:B$344="In",ROW(C$2:C$344)-ROW(C$2)+1),ROW(C163))),"")</f>
        <v/>
      </c>
    </row>
    <row r="183" spans="2:5" ht="15" x14ac:dyDescent="0.25">
      <c r="B183" s="403" t="str">
        <f>IF(Conversions!P191=TRUE,"In","Out")</f>
        <v>Out</v>
      </c>
      <c r="C183" s="427" t="str">
        <f>Conversions!S191</f>
        <v/>
      </c>
      <c r="E183" s="504" t="str">
        <f t="array" ref="E183">IFERROR(INDEX(C$2:C$344,SMALL(IF(B$2:B$344="In",ROW(C$2:C$344)-ROW(C$2)+1),ROW(C164))),"")</f>
        <v/>
      </c>
    </row>
    <row r="184" spans="2:5" ht="15" x14ac:dyDescent="0.25">
      <c r="B184" s="403" t="str">
        <f>IF(Conversions!P192=TRUE,"In","Out")</f>
        <v>Out</v>
      </c>
      <c r="C184" s="427" t="str">
        <f>Conversions!S192</f>
        <v/>
      </c>
      <c r="E184" s="504" t="str">
        <f t="array" ref="E184">IFERROR(INDEX(C$2:C$344,SMALL(IF(B$2:B$344="In",ROW(C$2:C$344)-ROW(C$2)+1),ROW(C165))),"")</f>
        <v/>
      </c>
    </row>
    <row r="185" spans="2:5" ht="15" x14ac:dyDescent="0.25">
      <c r="B185" s="403" t="str">
        <f>IF(Conversions!P193=TRUE,"In","Out")</f>
        <v>Out</v>
      </c>
      <c r="C185" s="427" t="str">
        <f>Conversions!S193</f>
        <v/>
      </c>
      <c r="E185" s="504" t="str">
        <f t="array" ref="E185">IFERROR(INDEX(C$2:C$344,SMALL(IF(B$2:B$344="In",ROW(C$2:C$344)-ROW(C$2)+1),ROW(C166))),"")</f>
        <v/>
      </c>
    </row>
    <row r="186" spans="2:5" ht="15" x14ac:dyDescent="0.25">
      <c r="B186" s="403" t="str">
        <f>IF(Conversions!P194=TRUE,"In","Out")</f>
        <v>Out</v>
      </c>
      <c r="C186" s="427" t="str">
        <f>Conversions!S194</f>
        <v/>
      </c>
      <c r="E186" s="504" t="str">
        <f t="array" ref="E186">IFERROR(INDEX(C$2:C$344,SMALL(IF(B$2:B$344="In",ROW(C$2:C$344)-ROW(C$2)+1),ROW(C167))),"")</f>
        <v/>
      </c>
    </row>
    <row r="187" spans="2:5" ht="15" x14ac:dyDescent="0.25">
      <c r="B187" s="403" t="str">
        <f>IF(Conversions!P195=TRUE,"In","Out")</f>
        <v>Out</v>
      </c>
      <c r="C187" s="427" t="str">
        <f>Conversions!S195</f>
        <v/>
      </c>
      <c r="E187" s="504" t="str">
        <f t="array" ref="E187">IFERROR(INDEX(C$2:C$344,SMALL(IF(B$2:B$344="In",ROW(C$2:C$344)-ROW(C$2)+1),ROW(C168))),"")</f>
        <v/>
      </c>
    </row>
    <row r="188" spans="2:5" ht="15" x14ac:dyDescent="0.25">
      <c r="B188" s="403" t="str">
        <f>IF(Conversions!P196=TRUE,"In","Out")</f>
        <v>Out</v>
      </c>
      <c r="C188" s="427" t="str">
        <f>Conversions!S196</f>
        <v/>
      </c>
      <c r="E188" s="504" t="str">
        <f t="array" ref="E188">IFERROR(INDEX(C$2:C$344,SMALL(IF(B$2:B$344="In",ROW(C$2:C$344)-ROW(C$2)+1),ROW(C169))),"")</f>
        <v/>
      </c>
    </row>
    <row r="189" spans="2:5" ht="15" x14ac:dyDescent="0.25">
      <c r="B189" s="403" t="str">
        <f>IF(Conversions!P197=TRUE,"In","Out")</f>
        <v>Out</v>
      </c>
      <c r="C189" s="427" t="str">
        <f>Conversions!S197</f>
        <v/>
      </c>
      <c r="E189" s="504" t="str">
        <f t="array" ref="E189">IFERROR(INDEX(C$2:C$344,SMALL(IF(B$2:B$344="In",ROW(C$2:C$344)-ROW(C$2)+1),ROW(C170))),"")</f>
        <v/>
      </c>
    </row>
    <row r="190" spans="2:5" ht="15" x14ac:dyDescent="0.25">
      <c r="B190" s="403" t="str">
        <f>IF(Conversions!P198=TRUE,"In","Out")</f>
        <v>Out</v>
      </c>
      <c r="C190" s="427" t="str">
        <f>Conversions!S198</f>
        <v/>
      </c>
      <c r="E190" s="504" t="str">
        <f t="array" ref="E190">IFERROR(INDEX(C$2:C$344,SMALL(IF(B$2:B$344="In",ROW(C$2:C$344)-ROW(C$2)+1),ROW(C171))),"")</f>
        <v/>
      </c>
    </row>
    <row r="191" spans="2:5" ht="15" x14ac:dyDescent="0.25">
      <c r="B191" s="403" t="str">
        <f>IF(Conversions!P199=TRUE,"In","Out")</f>
        <v>Out</v>
      </c>
      <c r="C191" s="427" t="str">
        <f>Conversions!S199</f>
        <v/>
      </c>
      <c r="E191" s="504" t="str">
        <f t="array" ref="E191">IFERROR(INDEX(C$2:C$344,SMALL(IF(B$2:B$344="In",ROW(C$2:C$344)-ROW(C$2)+1),ROW(C172))),"")</f>
        <v/>
      </c>
    </row>
    <row r="192" spans="2:5" ht="15" x14ac:dyDescent="0.25">
      <c r="B192" s="403" t="str">
        <f>IF(Conversions!P200=TRUE,"In","Out")</f>
        <v>Out</v>
      </c>
      <c r="C192" s="427" t="str">
        <f>Conversions!S200</f>
        <v/>
      </c>
      <c r="E192" s="504" t="str">
        <f t="array" ref="E192">IFERROR(INDEX(C$2:C$344,SMALL(IF(B$2:B$344="In",ROW(C$2:C$344)-ROW(C$2)+1),ROW(C173))),"")</f>
        <v/>
      </c>
    </row>
    <row r="193" spans="2:5" ht="15" x14ac:dyDescent="0.25">
      <c r="B193" s="403" t="str">
        <f>IF(Conversions!P201=TRUE,"In","Out")</f>
        <v>Out</v>
      </c>
      <c r="C193" s="427" t="str">
        <f>Conversions!S201</f>
        <v/>
      </c>
      <c r="E193" s="504" t="str">
        <f t="array" ref="E193">IFERROR(INDEX(C$2:C$344,SMALL(IF(B$2:B$344="In",ROW(C$2:C$344)-ROW(C$2)+1),ROW(C174))),"")</f>
        <v/>
      </c>
    </row>
    <row r="194" spans="2:5" ht="15" x14ac:dyDescent="0.25">
      <c r="B194" s="403" t="str">
        <f>IF(Conversions!P202=TRUE,"In","Out")</f>
        <v>Out</v>
      </c>
      <c r="C194" s="427" t="str">
        <f>Conversions!S202</f>
        <v/>
      </c>
      <c r="E194" s="504" t="str">
        <f t="array" ref="E194">IFERROR(INDEX(C$2:C$344,SMALL(IF(B$2:B$344="In",ROW(C$2:C$344)-ROW(C$2)+1),ROW(C175))),"")</f>
        <v/>
      </c>
    </row>
    <row r="195" spans="2:5" ht="15" x14ac:dyDescent="0.25">
      <c r="B195" s="403" t="str">
        <f>IF(Conversions!P203=TRUE,"In","Out")</f>
        <v>Out</v>
      </c>
      <c r="C195" s="427" t="str">
        <f>Conversions!S203</f>
        <v/>
      </c>
      <c r="E195" s="504" t="str">
        <f t="array" ref="E195">IFERROR(INDEX(C$2:C$344,SMALL(IF(B$2:B$344="In",ROW(C$2:C$344)-ROW(C$2)+1),ROW(C176))),"")</f>
        <v/>
      </c>
    </row>
    <row r="196" spans="2:5" ht="15" x14ac:dyDescent="0.25">
      <c r="B196" s="403" t="str">
        <f>IF(Conversions!P204=TRUE,"In","Out")</f>
        <v>Out</v>
      </c>
      <c r="C196" s="427" t="str">
        <f>Conversions!S204</f>
        <v/>
      </c>
      <c r="E196" s="504" t="str">
        <f t="array" ref="E196">IFERROR(INDEX(C$2:C$344,SMALL(IF(B$2:B$344="In",ROW(C$2:C$344)-ROW(C$2)+1),ROW(C177))),"")</f>
        <v/>
      </c>
    </row>
    <row r="197" spans="2:5" ht="15" x14ac:dyDescent="0.25">
      <c r="B197" s="403" t="str">
        <f>IF(Conversions!P205=TRUE,"In","Out")</f>
        <v>Out</v>
      </c>
      <c r="C197" s="427" t="str">
        <f>Conversions!S205</f>
        <v/>
      </c>
      <c r="E197" s="504" t="str">
        <f t="array" ref="E197">IFERROR(INDEX(C$2:C$344,SMALL(IF(B$2:B$344="In",ROW(C$2:C$344)-ROW(C$2)+1),ROW(C178))),"")</f>
        <v/>
      </c>
    </row>
    <row r="198" spans="2:5" ht="15" x14ac:dyDescent="0.25">
      <c r="B198" s="403" t="str">
        <f>IF(Conversions!P206=TRUE,"In","Out")</f>
        <v>Out</v>
      </c>
      <c r="C198" s="427" t="str">
        <f>Conversions!S206</f>
        <v/>
      </c>
      <c r="E198" s="504" t="str">
        <f t="array" ref="E198">IFERROR(INDEX(C$2:C$344,SMALL(IF(B$2:B$344="In",ROW(C$2:C$344)-ROW(C$2)+1),ROW(C179))),"")</f>
        <v/>
      </c>
    </row>
    <row r="199" spans="2:5" ht="15" x14ac:dyDescent="0.25">
      <c r="B199" s="403" t="str">
        <f>IF(Conversions!P207=TRUE,"In","Out")</f>
        <v>Out</v>
      </c>
      <c r="C199" s="427" t="str">
        <f>Conversions!S207</f>
        <v/>
      </c>
      <c r="E199" s="504" t="str">
        <f t="array" ref="E199">IFERROR(INDEX(C$2:C$344,SMALL(IF(B$2:B$344="In",ROW(C$2:C$344)-ROW(C$2)+1),ROW(C180))),"")</f>
        <v/>
      </c>
    </row>
    <row r="200" spans="2:5" ht="15" x14ac:dyDescent="0.25">
      <c r="B200" s="403" t="str">
        <f>IF(Conversions!P208=TRUE,"In","Out")</f>
        <v>Out</v>
      </c>
      <c r="C200" s="427" t="str">
        <f>Conversions!S208</f>
        <v/>
      </c>
      <c r="E200" s="504" t="str">
        <f t="array" ref="E200">IFERROR(INDEX(C$2:C$344,SMALL(IF(B$2:B$344="In",ROW(C$2:C$344)-ROW(C$2)+1),ROW(C181))),"")</f>
        <v/>
      </c>
    </row>
    <row r="201" spans="2:5" ht="15" x14ac:dyDescent="0.25">
      <c r="B201" s="403" t="str">
        <f>IF(Conversions!P209=TRUE,"In","Out")</f>
        <v>Out</v>
      </c>
      <c r="C201" s="427" t="str">
        <f>Conversions!S209</f>
        <v/>
      </c>
      <c r="E201" s="504" t="str">
        <f t="array" ref="E201">IFERROR(INDEX(C$2:C$344,SMALL(IF(B$2:B$344="In",ROW(C$2:C$344)-ROW(C$2)+1),ROW(C182))),"")</f>
        <v/>
      </c>
    </row>
    <row r="202" spans="2:5" ht="15" x14ac:dyDescent="0.25">
      <c r="B202" s="403" t="str">
        <f>IF(Conversions!P210=TRUE,"In","Out")</f>
        <v>Out</v>
      </c>
      <c r="C202" s="427" t="str">
        <f>Conversions!S210</f>
        <v/>
      </c>
      <c r="E202" s="504" t="str">
        <f t="array" ref="E202">IFERROR(INDEX(C$2:C$344,SMALL(IF(B$2:B$344="In",ROW(C$2:C$344)-ROW(C$2)+1),ROW(C183))),"")</f>
        <v/>
      </c>
    </row>
    <row r="203" spans="2:5" ht="15" x14ac:dyDescent="0.25">
      <c r="B203" s="403" t="str">
        <f>IF(Conversions!P211=TRUE,"In","Out")</f>
        <v>Out</v>
      </c>
      <c r="C203" s="427" t="str">
        <f>Conversions!S211</f>
        <v/>
      </c>
      <c r="E203" s="504" t="str">
        <f t="array" ref="E203">IFERROR(INDEX(C$2:C$344,SMALL(IF(B$2:B$344="In",ROW(C$2:C$344)-ROW(C$2)+1),ROW(C184))),"")</f>
        <v/>
      </c>
    </row>
    <row r="204" spans="2:5" ht="15" x14ac:dyDescent="0.25">
      <c r="B204" s="403" t="str">
        <f>IF(Conversions!P212=TRUE,"In","Out")</f>
        <v>Out</v>
      </c>
      <c r="C204" s="427" t="str">
        <f>Conversions!S212</f>
        <v/>
      </c>
      <c r="E204" s="504" t="str">
        <f t="array" ref="E204">IFERROR(INDEX(C$2:C$344,SMALL(IF(B$2:B$344="In",ROW(C$2:C$344)-ROW(C$2)+1),ROW(C185))),"")</f>
        <v/>
      </c>
    </row>
    <row r="205" spans="2:5" ht="15" x14ac:dyDescent="0.25">
      <c r="B205" s="403" t="str">
        <f>IF(Conversions!P213=TRUE,"In","Out")</f>
        <v>Out</v>
      </c>
      <c r="C205" s="427" t="str">
        <f>Conversions!S213</f>
        <v/>
      </c>
      <c r="E205" s="504" t="str">
        <f t="array" ref="E205">IFERROR(INDEX(C$2:C$344,SMALL(IF(B$2:B$344="In",ROW(C$2:C$344)-ROW(C$2)+1),ROW(C186))),"")</f>
        <v/>
      </c>
    </row>
    <row r="206" spans="2:5" ht="15" x14ac:dyDescent="0.25">
      <c r="B206" s="403" t="str">
        <f>IF(Conversions!P214=TRUE,"In","Out")</f>
        <v>Out</v>
      </c>
      <c r="C206" s="427" t="str">
        <f>Conversions!S214</f>
        <v/>
      </c>
      <c r="E206" s="504" t="str">
        <f t="array" ref="E206">IFERROR(INDEX(C$2:C$344,SMALL(IF(B$2:B$344="In",ROW(C$2:C$344)-ROW(C$2)+1),ROW(C187))),"")</f>
        <v/>
      </c>
    </row>
    <row r="207" spans="2:5" ht="15" x14ac:dyDescent="0.25">
      <c r="B207" s="403" t="str">
        <f>IF(Conversions!P215=TRUE,"In","Out")</f>
        <v>Out</v>
      </c>
      <c r="C207" s="427" t="str">
        <f>Conversions!S215</f>
        <v/>
      </c>
      <c r="E207" s="504" t="str">
        <f t="array" ref="E207">IFERROR(INDEX(C$2:C$344,SMALL(IF(B$2:B$344="In",ROW(C$2:C$344)-ROW(C$2)+1),ROW(C188))),"")</f>
        <v/>
      </c>
    </row>
    <row r="208" spans="2:5" ht="15" x14ac:dyDescent="0.25">
      <c r="B208" s="403" t="str">
        <f>IF(Conversions!P216=TRUE,"In","Out")</f>
        <v>Out</v>
      </c>
      <c r="C208" s="427" t="str">
        <f>Conversions!S216</f>
        <v/>
      </c>
      <c r="E208" s="504" t="str">
        <f t="array" ref="E208">IFERROR(INDEX(C$2:C$344,SMALL(IF(B$2:B$344="In",ROW(C$2:C$344)-ROW(C$2)+1),ROW(C189))),"")</f>
        <v/>
      </c>
    </row>
    <row r="209" spans="2:5" ht="15" x14ac:dyDescent="0.25">
      <c r="B209" s="403" t="str">
        <f>IF(Conversions!P217=TRUE,"In","Out")</f>
        <v>Out</v>
      </c>
      <c r="C209" s="427" t="str">
        <f>Conversions!S217</f>
        <v/>
      </c>
      <c r="E209" s="504" t="str">
        <f t="array" ref="E209">IFERROR(INDEX(C$2:C$344,SMALL(IF(B$2:B$344="In",ROW(C$2:C$344)-ROW(C$2)+1),ROW(C190))),"")</f>
        <v/>
      </c>
    </row>
    <row r="210" spans="2:5" ht="15" x14ac:dyDescent="0.25">
      <c r="B210" s="403" t="str">
        <f>IF(Conversions!P218=TRUE,"In","Out")</f>
        <v>Out</v>
      </c>
      <c r="C210" s="427" t="str">
        <f>Conversions!S218</f>
        <v/>
      </c>
      <c r="E210" s="504" t="str">
        <f t="array" ref="E210">IFERROR(INDEX(C$2:C$344,SMALL(IF(B$2:B$344="In",ROW(C$2:C$344)-ROW(C$2)+1),ROW(C191))),"")</f>
        <v/>
      </c>
    </row>
    <row r="211" spans="2:5" ht="15" x14ac:dyDescent="0.25">
      <c r="B211" s="403" t="str">
        <f>IF(Conversions!P219=TRUE,"In","Out")</f>
        <v>Out</v>
      </c>
      <c r="C211" s="427" t="str">
        <f>Conversions!S219</f>
        <v/>
      </c>
      <c r="E211" s="504" t="str">
        <f t="array" ref="E211">IFERROR(INDEX(C$2:C$344,SMALL(IF(B$2:B$344="In",ROW(C$2:C$344)-ROW(C$2)+1),ROW(C192))),"")</f>
        <v/>
      </c>
    </row>
    <row r="212" spans="2:5" ht="15" x14ac:dyDescent="0.25">
      <c r="B212" s="403" t="str">
        <f>IF(Conversions!P220=TRUE,"In","Out")</f>
        <v>Out</v>
      </c>
      <c r="C212" s="427" t="str">
        <f>Conversions!S220</f>
        <v/>
      </c>
      <c r="E212" s="504" t="str">
        <f t="array" ref="E212">IFERROR(INDEX(C$2:C$344,SMALL(IF(B$2:B$344="In",ROW(C$2:C$344)-ROW(C$2)+1),ROW(C193))),"")</f>
        <v/>
      </c>
    </row>
    <row r="213" spans="2:5" ht="15" x14ac:dyDescent="0.25">
      <c r="B213" s="403" t="str">
        <f>IF(Conversions!P221=TRUE,"In","Out")</f>
        <v>Out</v>
      </c>
      <c r="C213" s="427" t="str">
        <f>Conversions!S221</f>
        <v/>
      </c>
      <c r="E213" s="504" t="str">
        <f t="array" ref="E213">IFERROR(INDEX(C$2:C$344,SMALL(IF(B$2:B$344="In",ROW(C$2:C$344)-ROW(C$2)+1),ROW(C194))),"")</f>
        <v/>
      </c>
    </row>
    <row r="214" spans="2:5" ht="15" x14ac:dyDescent="0.25">
      <c r="B214" s="403" t="str">
        <f>IF(Conversions!P222=TRUE,"In","Out")</f>
        <v>Out</v>
      </c>
      <c r="C214" s="427" t="str">
        <f>Conversions!S222</f>
        <v/>
      </c>
      <c r="E214" s="504" t="str">
        <f t="array" ref="E214">IFERROR(INDEX(C$2:C$344,SMALL(IF(B$2:B$344="In",ROW(C$2:C$344)-ROW(C$2)+1),ROW(C195))),"")</f>
        <v/>
      </c>
    </row>
    <row r="215" spans="2:5" ht="15" x14ac:dyDescent="0.25">
      <c r="B215" s="403" t="str">
        <f>IF(Conversions!P223=TRUE,"In","Out")</f>
        <v>Out</v>
      </c>
      <c r="C215" s="427" t="str">
        <f>Conversions!S223</f>
        <v/>
      </c>
      <c r="E215" s="504" t="str">
        <f t="array" ref="E215">IFERROR(INDEX(C$2:C$344,SMALL(IF(B$2:B$344="In",ROW(C$2:C$344)-ROW(C$2)+1),ROW(C196))),"")</f>
        <v/>
      </c>
    </row>
    <row r="216" spans="2:5" ht="15" x14ac:dyDescent="0.25">
      <c r="B216" s="403" t="str">
        <f>IF(Conversions!P224=TRUE,"In","Out")</f>
        <v>Out</v>
      </c>
      <c r="C216" s="427" t="str">
        <f>Conversions!S224</f>
        <v/>
      </c>
      <c r="E216" s="504" t="str">
        <f t="array" ref="E216">IFERROR(INDEX(C$2:C$344,SMALL(IF(B$2:B$344="In",ROW(C$2:C$344)-ROW(C$2)+1),ROW(C197))),"")</f>
        <v/>
      </c>
    </row>
    <row r="217" spans="2:5" ht="15" x14ac:dyDescent="0.25">
      <c r="B217" s="403" t="str">
        <f>IF(Conversions!P225=TRUE,"In","Out")</f>
        <v>Out</v>
      </c>
      <c r="C217" s="427" t="str">
        <f>Conversions!S225</f>
        <v/>
      </c>
      <c r="E217" s="504" t="str">
        <f t="array" ref="E217">IFERROR(INDEX(C$2:C$344,SMALL(IF(B$2:B$344="In",ROW(C$2:C$344)-ROW(C$2)+1),ROW(C198))),"")</f>
        <v/>
      </c>
    </row>
    <row r="218" spans="2:5" ht="15" x14ac:dyDescent="0.25">
      <c r="B218" s="403" t="str">
        <f>IF(Conversions!P226=TRUE,"In","Out")</f>
        <v>Out</v>
      </c>
      <c r="C218" s="427" t="str">
        <f>Conversions!S226</f>
        <v/>
      </c>
      <c r="E218" s="504" t="str">
        <f t="array" ref="E218">IFERROR(INDEX(C$2:C$344,SMALL(IF(B$2:B$344="In",ROW(C$2:C$344)-ROW(C$2)+1),ROW(C199))),"")</f>
        <v/>
      </c>
    </row>
    <row r="219" spans="2:5" ht="15" x14ac:dyDescent="0.25">
      <c r="B219" s="403" t="str">
        <f>IF(Conversions!P227=TRUE,"In","Out")</f>
        <v>Out</v>
      </c>
      <c r="C219" s="427" t="str">
        <f>Conversions!S227</f>
        <v/>
      </c>
      <c r="E219" s="504" t="str">
        <f t="array" ref="E219">IFERROR(INDEX(C$2:C$344,SMALL(IF(B$2:B$344="In",ROW(C$2:C$344)-ROW(C$2)+1),ROW(C200))),"")</f>
        <v/>
      </c>
    </row>
    <row r="220" spans="2:5" ht="15" x14ac:dyDescent="0.25">
      <c r="B220" s="403" t="str">
        <f>IF(Conversions!P228=TRUE,"In","Out")</f>
        <v>Out</v>
      </c>
      <c r="C220" s="427" t="str">
        <f>Conversions!S228</f>
        <v/>
      </c>
      <c r="E220" s="504" t="str">
        <f t="array" ref="E220">IFERROR(INDEX(C$2:C$344,SMALL(IF(B$2:B$344="In",ROW(C$2:C$344)-ROW(C$2)+1),ROW(C201))),"")</f>
        <v/>
      </c>
    </row>
    <row r="221" spans="2:5" ht="15" x14ac:dyDescent="0.25">
      <c r="B221" s="403" t="str">
        <f>IF(Conversions!P229=TRUE,"In","Out")</f>
        <v>Out</v>
      </c>
      <c r="C221" s="427" t="str">
        <f>Conversions!S229</f>
        <v/>
      </c>
      <c r="E221" s="504" t="str">
        <f t="array" ref="E221">IFERROR(INDEX(C$2:C$344,SMALL(IF(B$2:B$344="In",ROW(C$2:C$344)-ROW(C$2)+1),ROW(C202))),"")</f>
        <v/>
      </c>
    </row>
    <row r="222" spans="2:5" ht="15" x14ac:dyDescent="0.25">
      <c r="B222" s="403" t="str">
        <f>IF(Conversions!P230=TRUE,"In","Out")</f>
        <v>Out</v>
      </c>
      <c r="C222" s="427" t="str">
        <f>Conversions!S230</f>
        <v/>
      </c>
      <c r="E222" s="504" t="str">
        <f t="array" ref="E222">IFERROR(INDEX(C$2:C$344,SMALL(IF(B$2:B$344="In",ROW(C$2:C$344)-ROW(C$2)+1),ROW(C203))),"")</f>
        <v/>
      </c>
    </row>
    <row r="223" spans="2:5" ht="15" x14ac:dyDescent="0.25">
      <c r="B223" s="403" t="str">
        <f>IF(Conversions!P231=TRUE,"In","Out")</f>
        <v>Out</v>
      </c>
      <c r="C223" s="427" t="str">
        <f>Conversions!S231</f>
        <v/>
      </c>
      <c r="E223" s="504" t="str">
        <f t="array" ref="E223">IFERROR(INDEX(C$2:C$344,SMALL(IF(B$2:B$344="In",ROW(C$2:C$344)-ROW(C$2)+1),ROW(C204))),"")</f>
        <v/>
      </c>
    </row>
    <row r="224" spans="2:5" ht="15" x14ac:dyDescent="0.25">
      <c r="B224" s="403" t="str">
        <f>IF(Conversions!P232=TRUE,"In","Out")</f>
        <v>Out</v>
      </c>
      <c r="C224" s="427" t="str">
        <f>Conversions!S232</f>
        <v/>
      </c>
      <c r="E224" s="504" t="str">
        <f t="array" ref="E224">IFERROR(INDEX(C$2:C$344,SMALL(IF(B$2:B$344="In",ROW(C$2:C$344)-ROW(C$2)+1),ROW(C205))),"")</f>
        <v/>
      </c>
    </row>
    <row r="225" spans="2:5" ht="15" x14ac:dyDescent="0.25">
      <c r="B225" s="403" t="str">
        <f>IF(Conversions!P233=TRUE,"In","Out")</f>
        <v>Out</v>
      </c>
      <c r="C225" s="427" t="str">
        <f>Conversions!S233</f>
        <v/>
      </c>
      <c r="E225" s="504" t="str">
        <f t="array" ref="E225">IFERROR(INDEX(C$2:C$344,SMALL(IF(B$2:B$344="In",ROW(C$2:C$344)-ROW(C$2)+1),ROW(C206))),"")</f>
        <v/>
      </c>
    </row>
    <row r="226" spans="2:5" ht="15" x14ac:dyDescent="0.25">
      <c r="B226" s="403" t="str">
        <f>IF(Conversions!P234=TRUE,"In","Out")</f>
        <v>Out</v>
      </c>
      <c r="C226" s="427" t="str">
        <f>Conversions!S234</f>
        <v/>
      </c>
      <c r="E226" s="504" t="str">
        <f t="array" ref="E226">IFERROR(INDEX(C$2:C$344,SMALL(IF(B$2:B$344="In",ROW(C$2:C$344)-ROW(C$2)+1),ROW(C207))),"")</f>
        <v/>
      </c>
    </row>
    <row r="227" spans="2:5" ht="15" x14ac:dyDescent="0.25">
      <c r="B227" s="403" t="str">
        <f>IF(Conversions!P235=TRUE,"In","Out")</f>
        <v>Out</v>
      </c>
      <c r="C227" s="427" t="str">
        <f>Conversions!S235</f>
        <v/>
      </c>
      <c r="E227" s="504" t="str">
        <f t="array" ref="E227">IFERROR(INDEX(C$2:C$344,SMALL(IF(B$2:B$344="In",ROW(C$2:C$344)-ROW(C$2)+1),ROW(C208))),"")</f>
        <v/>
      </c>
    </row>
    <row r="228" spans="2:5" ht="15" x14ac:dyDescent="0.25">
      <c r="B228" s="403" t="str">
        <f>IF(Conversions!P236=TRUE,"In","Out")</f>
        <v>Out</v>
      </c>
      <c r="C228" s="427" t="str">
        <f>Conversions!S236</f>
        <v/>
      </c>
      <c r="E228" s="504" t="str">
        <f t="array" ref="E228">IFERROR(INDEX(C$2:C$344,SMALL(IF(B$2:B$344="In",ROW(C$2:C$344)-ROW(C$2)+1),ROW(C209))),"")</f>
        <v/>
      </c>
    </row>
    <row r="229" spans="2:5" ht="15" x14ac:dyDescent="0.25">
      <c r="B229" s="403" t="str">
        <f>IF(Conversions!P237=TRUE,"In","Out")</f>
        <v>Out</v>
      </c>
      <c r="C229" s="427" t="str">
        <f>Conversions!S237</f>
        <v/>
      </c>
      <c r="E229" s="504" t="str">
        <f t="array" ref="E229">IFERROR(INDEX(C$2:C$344,SMALL(IF(B$2:B$344="In",ROW(C$2:C$344)-ROW(C$2)+1),ROW(C210))),"")</f>
        <v/>
      </c>
    </row>
    <row r="230" spans="2:5" ht="15" x14ac:dyDescent="0.25">
      <c r="B230" s="403" t="str">
        <f>IF(Conversions!P238=TRUE,"In","Out")</f>
        <v>Out</v>
      </c>
      <c r="C230" s="427" t="str">
        <f>Conversions!S238</f>
        <v/>
      </c>
      <c r="E230" s="504" t="str">
        <f t="array" ref="E230">IFERROR(INDEX(C$2:C$344,SMALL(IF(B$2:B$344="In",ROW(C$2:C$344)-ROW(C$2)+1),ROW(C211))),"")</f>
        <v/>
      </c>
    </row>
    <row r="231" spans="2:5" ht="15" x14ac:dyDescent="0.25">
      <c r="B231" s="403" t="str">
        <f>IF(Conversions!P239=TRUE,"In","Out")</f>
        <v>Out</v>
      </c>
      <c r="C231" s="427" t="str">
        <f>Conversions!S239</f>
        <v/>
      </c>
      <c r="E231" s="504" t="str">
        <f t="array" ref="E231">IFERROR(INDEX(C$2:C$344,SMALL(IF(B$2:B$344="In",ROW(C$2:C$344)-ROW(C$2)+1),ROW(C212))),"")</f>
        <v/>
      </c>
    </row>
    <row r="232" spans="2:5" ht="15" x14ac:dyDescent="0.25">
      <c r="B232" s="403" t="str">
        <f>IF(Conversions!P240=TRUE,"In","Out")</f>
        <v>Out</v>
      </c>
      <c r="C232" s="427" t="str">
        <f>Conversions!S240</f>
        <v/>
      </c>
      <c r="E232" s="504" t="str">
        <f t="array" ref="E232">IFERROR(INDEX(C$2:C$344,SMALL(IF(B$2:B$344="In",ROW(C$2:C$344)-ROW(C$2)+1),ROW(C213))),"")</f>
        <v/>
      </c>
    </row>
    <row r="233" spans="2:5" ht="15" x14ac:dyDescent="0.25">
      <c r="B233" s="403" t="str">
        <f>IF(Conversions!P241=TRUE,"In","Out")</f>
        <v>Out</v>
      </c>
      <c r="C233" s="427" t="str">
        <f>Conversions!S241</f>
        <v/>
      </c>
      <c r="E233" s="504" t="str">
        <f t="array" ref="E233">IFERROR(INDEX(C$2:C$344,SMALL(IF(B$2:B$344="In",ROW(C$2:C$344)-ROW(C$2)+1),ROW(C214))),"")</f>
        <v/>
      </c>
    </row>
    <row r="234" spans="2:5" ht="15" x14ac:dyDescent="0.25">
      <c r="B234" s="403" t="str">
        <f>IF(Conversions!P242=TRUE,"In","Out")</f>
        <v>Out</v>
      </c>
      <c r="C234" s="427" t="str">
        <f>Conversions!S242</f>
        <v/>
      </c>
      <c r="E234" s="504" t="str">
        <f t="array" ref="E234">IFERROR(INDEX(C$2:C$344,SMALL(IF(B$2:B$344="In",ROW(C$2:C$344)-ROW(C$2)+1),ROW(C215))),"")</f>
        <v/>
      </c>
    </row>
    <row r="235" spans="2:5" ht="15" x14ac:dyDescent="0.25">
      <c r="B235" s="403" t="str">
        <f>IF(Conversions!P243=TRUE,"In","Out")</f>
        <v>Out</v>
      </c>
      <c r="C235" s="427" t="str">
        <f>Conversions!S243</f>
        <v/>
      </c>
      <c r="E235" s="504" t="str">
        <f t="array" ref="E235">IFERROR(INDEX(C$2:C$344,SMALL(IF(B$2:B$344="In",ROW(C$2:C$344)-ROW(C$2)+1),ROW(C216))),"")</f>
        <v/>
      </c>
    </row>
    <row r="236" spans="2:5" ht="15" x14ac:dyDescent="0.25">
      <c r="B236" s="403" t="str">
        <f>IF(Conversions!P244=TRUE,"In","Out")</f>
        <v>Out</v>
      </c>
      <c r="C236" s="427" t="str">
        <f>Conversions!S244</f>
        <v/>
      </c>
      <c r="E236" s="504" t="str">
        <f t="array" ref="E236">IFERROR(INDEX(C$2:C$344,SMALL(IF(B$2:B$344="In",ROW(C$2:C$344)-ROW(C$2)+1),ROW(C217))),"")</f>
        <v/>
      </c>
    </row>
    <row r="237" spans="2:5" ht="15" x14ac:dyDescent="0.25">
      <c r="B237" s="403" t="str">
        <f>IF(Conversions!P245=TRUE,"In","Out")</f>
        <v>Out</v>
      </c>
      <c r="C237" s="427" t="str">
        <f>Conversions!S245</f>
        <v/>
      </c>
      <c r="E237" s="504" t="str">
        <f t="array" ref="E237">IFERROR(INDEX(C$2:C$344,SMALL(IF(B$2:B$344="In",ROW(C$2:C$344)-ROW(C$2)+1),ROW(C218))),"")</f>
        <v/>
      </c>
    </row>
    <row r="238" spans="2:5" ht="15" x14ac:dyDescent="0.25">
      <c r="B238" s="403" t="str">
        <f>IF(Conversions!P246=TRUE,"In","Out")</f>
        <v>Out</v>
      </c>
      <c r="C238" s="427" t="str">
        <f>Conversions!S246</f>
        <v/>
      </c>
      <c r="E238" s="504" t="str">
        <f t="array" ref="E238">IFERROR(INDEX(C$2:C$344,SMALL(IF(B$2:B$344="In",ROW(C$2:C$344)-ROW(C$2)+1),ROW(C219))),"")</f>
        <v/>
      </c>
    </row>
    <row r="239" spans="2:5" ht="15" x14ac:dyDescent="0.25">
      <c r="B239" s="403" t="str">
        <f>IF(Conversions!P247=TRUE,"In","Out")</f>
        <v>Out</v>
      </c>
      <c r="C239" s="427" t="str">
        <f>Conversions!S247</f>
        <v/>
      </c>
      <c r="E239" s="504" t="str">
        <f t="array" ref="E239">IFERROR(INDEX(C$2:C$344,SMALL(IF(B$2:B$344="In",ROW(C$2:C$344)-ROW(C$2)+1),ROW(C220))),"")</f>
        <v/>
      </c>
    </row>
    <row r="240" spans="2:5" ht="15" x14ac:dyDescent="0.25">
      <c r="B240" s="403" t="str">
        <f>IF(Conversions!P248=TRUE,"In","Out")</f>
        <v>Out</v>
      </c>
      <c r="C240" s="427" t="str">
        <f>Conversions!S248</f>
        <v/>
      </c>
      <c r="E240" s="504" t="str">
        <f t="array" ref="E240">IFERROR(INDEX(C$2:C$344,SMALL(IF(B$2:B$344="In",ROW(C$2:C$344)-ROW(C$2)+1),ROW(C221))),"")</f>
        <v/>
      </c>
    </row>
    <row r="241" spans="2:5" ht="15" x14ac:dyDescent="0.25">
      <c r="B241" s="403" t="str">
        <f>IF(Conversions!P249=TRUE,"In","Out")</f>
        <v>Out</v>
      </c>
      <c r="C241" s="427" t="str">
        <f>Conversions!S249</f>
        <v/>
      </c>
      <c r="E241" s="504" t="str">
        <f t="array" ref="E241">IFERROR(INDEX(C$2:C$344,SMALL(IF(B$2:B$344="In",ROW(C$2:C$344)-ROW(C$2)+1),ROW(C222))),"")</f>
        <v/>
      </c>
    </row>
    <row r="242" spans="2:5" ht="15" x14ac:dyDescent="0.25">
      <c r="B242" s="403" t="str">
        <f>IF(Conversions!P250=TRUE,"In","Out")</f>
        <v>Out</v>
      </c>
      <c r="C242" s="427" t="str">
        <f>Conversions!S250</f>
        <v/>
      </c>
      <c r="E242" s="504" t="str">
        <f t="array" ref="E242">IFERROR(INDEX(C$2:C$344,SMALL(IF(B$2:B$344="In",ROW(C$2:C$344)-ROW(C$2)+1),ROW(C223))),"")</f>
        <v/>
      </c>
    </row>
    <row r="243" spans="2:5" ht="15" x14ac:dyDescent="0.25">
      <c r="B243" s="403" t="str">
        <f>IF(Conversions!P251=TRUE,"In","Out")</f>
        <v>Out</v>
      </c>
      <c r="C243" s="427" t="str">
        <f>Conversions!S251</f>
        <v/>
      </c>
      <c r="E243" s="504" t="str">
        <f t="array" ref="E243">IFERROR(INDEX(C$2:C$344,SMALL(IF(B$2:B$344="In",ROW(C$2:C$344)-ROW(C$2)+1),ROW(C224))),"")</f>
        <v/>
      </c>
    </row>
    <row r="244" spans="2:5" ht="15" x14ac:dyDescent="0.25">
      <c r="B244" s="403" t="str">
        <f>IF(Conversions!P252=TRUE,"In","Out")</f>
        <v>Out</v>
      </c>
      <c r="C244" s="427" t="str">
        <f>Conversions!S252</f>
        <v/>
      </c>
      <c r="E244" s="504" t="str">
        <f t="array" ref="E244">IFERROR(INDEX(C$2:C$344,SMALL(IF(B$2:B$344="In",ROW(C$2:C$344)-ROW(C$2)+1),ROW(C225))),"")</f>
        <v/>
      </c>
    </row>
    <row r="245" spans="2:5" ht="15" x14ac:dyDescent="0.25">
      <c r="B245" s="403" t="str">
        <f>IF(Conversions!P253=TRUE,"In","Out")</f>
        <v>Out</v>
      </c>
      <c r="C245" s="427" t="str">
        <f>Conversions!S253</f>
        <v/>
      </c>
      <c r="E245" s="504" t="str">
        <f t="array" ref="E245">IFERROR(INDEX(C$2:C$344,SMALL(IF(B$2:B$344="In",ROW(C$2:C$344)-ROW(C$2)+1),ROW(C226))),"")</f>
        <v/>
      </c>
    </row>
    <row r="246" spans="2:5" ht="15" x14ac:dyDescent="0.25">
      <c r="B246" s="403" t="str">
        <f>IF(Conversions!P254=TRUE,"In","Out")</f>
        <v>Out</v>
      </c>
      <c r="C246" s="427" t="str">
        <f>Conversions!S254</f>
        <v/>
      </c>
      <c r="E246" s="504" t="str">
        <f t="array" ref="E246">IFERROR(INDEX(C$2:C$344,SMALL(IF(B$2:B$344="In",ROW(C$2:C$344)-ROW(C$2)+1),ROW(C227))),"")</f>
        <v/>
      </c>
    </row>
    <row r="247" spans="2:5" ht="15" x14ac:dyDescent="0.25">
      <c r="B247" s="403" t="str">
        <f>IF(Conversions!P255=TRUE,"In","Out")</f>
        <v>Out</v>
      </c>
      <c r="C247" s="427" t="str">
        <f>Conversions!S255</f>
        <v/>
      </c>
      <c r="E247" s="504" t="str">
        <f t="array" ref="E247">IFERROR(INDEX(C$2:C$344,SMALL(IF(B$2:B$344="In",ROW(C$2:C$344)-ROW(C$2)+1),ROW(C228))),"")</f>
        <v/>
      </c>
    </row>
    <row r="248" spans="2:5" ht="15" x14ac:dyDescent="0.25">
      <c r="B248" s="403" t="str">
        <f>IF(Conversions!P256=TRUE,"In","Out")</f>
        <v>Out</v>
      </c>
      <c r="C248" s="427" t="str">
        <f>Conversions!S256</f>
        <v/>
      </c>
      <c r="E248" s="504" t="str">
        <f t="array" ref="E248">IFERROR(INDEX(C$2:C$344,SMALL(IF(B$2:B$344="In",ROW(C$2:C$344)-ROW(C$2)+1),ROW(C229))),"")</f>
        <v/>
      </c>
    </row>
    <row r="249" spans="2:5" ht="15" x14ac:dyDescent="0.25">
      <c r="B249" s="403" t="str">
        <f>IF(Conversions!P257=TRUE,"In","Out")</f>
        <v>Out</v>
      </c>
      <c r="C249" s="427" t="str">
        <f>Conversions!S257</f>
        <v/>
      </c>
      <c r="E249" s="504" t="str">
        <f t="array" ref="E249">IFERROR(INDEX(C$2:C$344,SMALL(IF(B$2:B$344="In",ROW(C$2:C$344)-ROW(C$2)+1),ROW(C230))),"")</f>
        <v/>
      </c>
    </row>
    <row r="250" spans="2:5" ht="15" x14ac:dyDescent="0.25">
      <c r="B250" s="403" t="str">
        <f>IF(Conversions!P258=TRUE,"In","Out")</f>
        <v>Out</v>
      </c>
      <c r="C250" s="427" t="str">
        <f>Conversions!S258</f>
        <v/>
      </c>
      <c r="E250" s="504" t="str">
        <f t="array" ref="E250">IFERROR(INDEX(C$2:C$344,SMALL(IF(B$2:B$344="In",ROW(C$2:C$344)-ROW(C$2)+1),ROW(C231))),"")</f>
        <v/>
      </c>
    </row>
    <row r="251" spans="2:5" ht="15" x14ac:dyDescent="0.25">
      <c r="B251" s="403" t="str">
        <f>IF(Conversions!P259=TRUE,"In","Out")</f>
        <v>Out</v>
      </c>
      <c r="C251" s="427" t="str">
        <f>Conversions!S259</f>
        <v/>
      </c>
      <c r="E251" s="504" t="str">
        <f t="array" ref="E251">IFERROR(INDEX(C$2:C$344,SMALL(IF(B$2:B$344="In",ROW(C$2:C$344)-ROW(C$2)+1),ROW(C232))),"")</f>
        <v/>
      </c>
    </row>
    <row r="252" spans="2:5" ht="15" x14ac:dyDescent="0.25">
      <c r="B252" s="403" t="str">
        <f>IF(Conversions!P260=TRUE,"In","Out")</f>
        <v>Out</v>
      </c>
      <c r="C252" s="427" t="str">
        <f>Conversions!S260</f>
        <v/>
      </c>
      <c r="E252" s="504" t="str">
        <f t="array" ref="E252">IFERROR(INDEX(C$2:C$344,SMALL(IF(B$2:B$344="In",ROW(C$2:C$344)-ROW(C$2)+1),ROW(C233))),"")</f>
        <v/>
      </c>
    </row>
    <row r="253" spans="2:5" ht="15" x14ac:dyDescent="0.25">
      <c r="B253" s="403" t="str">
        <f>IF(Conversions!P261=TRUE,"In","Out")</f>
        <v>Out</v>
      </c>
      <c r="C253" s="427" t="str">
        <f>Conversions!S261</f>
        <v/>
      </c>
      <c r="E253" s="504" t="str">
        <f t="array" ref="E253">IFERROR(INDEX(C$2:C$344,SMALL(IF(B$2:B$344="In",ROW(C$2:C$344)-ROW(C$2)+1),ROW(C234))),"")</f>
        <v/>
      </c>
    </row>
    <row r="254" spans="2:5" ht="15" x14ac:dyDescent="0.25">
      <c r="B254" s="403" t="str">
        <f>IF(Conversions!P262=TRUE,"In","Out")</f>
        <v>Out</v>
      </c>
      <c r="C254" s="427" t="str">
        <f>Conversions!S262</f>
        <v/>
      </c>
      <c r="E254" s="504" t="str">
        <f t="array" ref="E254">IFERROR(INDEX(C$2:C$344,SMALL(IF(B$2:B$344="In",ROW(C$2:C$344)-ROW(C$2)+1),ROW(C235))),"")</f>
        <v/>
      </c>
    </row>
    <row r="255" spans="2:5" ht="15" x14ac:dyDescent="0.25">
      <c r="B255" s="403" t="str">
        <f>IF(Conversions!P263=TRUE,"In","Out")</f>
        <v>Out</v>
      </c>
      <c r="C255" s="427" t="str">
        <f>Conversions!S263</f>
        <v>"</v>
      </c>
      <c r="E255" s="504" t="str">
        <f t="array" ref="E255">IFERROR(INDEX(C$2:C$344,SMALL(IF(B$2:B$344="In",ROW(C$2:C$344)-ROW(C$2)+1),ROW(C236))),"")</f>
        <v/>
      </c>
    </row>
    <row r="256" spans="2:5" ht="15" x14ac:dyDescent="0.25">
      <c r="B256" s="403" t="str">
        <f>IF(Conversions!P264=TRUE,"In","Out")</f>
        <v>Out</v>
      </c>
      <c r="C256" s="427">
        <f>Conversions!S264</f>
        <v>0</v>
      </c>
      <c r="E256" s="504" t="str">
        <f t="array" ref="E256">IFERROR(INDEX(C$2:C$344,SMALL(IF(B$2:B$344="In",ROW(C$2:C$344)-ROW(C$2)+1),ROW(C237))),"")</f>
        <v/>
      </c>
    </row>
    <row r="257" spans="2:5" ht="15" x14ac:dyDescent="0.25">
      <c r="B257" s="403" t="str">
        <f>IF(Conversions!P265=TRUE,"In","Out")</f>
        <v>Out</v>
      </c>
      <c r="C257" s="427">
        <f>Conversions!S265</f>
        <v>0</v>
      </c>
      <c r="E257" s="504" t="str">
        <f t="array" ref="E257">IFERROR(INDEX(C$2:C$344,SMALL(IF(B$2:B$344="In",ROW(C$2:C$344)-ROW(C$2)+1),ROW(C238))),"")</f>
        <v/>
      </c>
    </row>
    <row r="258" spans="2:5" ht="15" x14ac:dyDescent="0.25">
      <c r="B258" s="403" t="str">
        <f>IF(Conversions!P266=TRUE,"In","Out")</f>
        <v>Out</v>
      </c>
      <c r="C258" s="427">
        <f>Conversions!S266</f>
        <v>0</v>
      </c>
      <c r="E258" s="504" t="str">
        <f t="array" ref="E258">IFERROR(INDEX(C$2:C$344,SMALL(IF(B$2:B$344="In",ROW(C$2:C$344)-ROW(C$2)+1),ROW(C239))),"")</f>
        <v/>
      </c>
    </row>
    <row r="259" spans="2:5" ht="15" x14ac:dyDescent="0.25">
      <c r="B259" s="403" t="str">
        <f>IF(Conversions!P267=TRUE,"In","Out")</f>
        <v>Out</v>
      </c>
      <c r="C259" s="427" t="str">
        <f>Conversions!S267</f>
        <v/>
      </c>
      <c r="E259" s="504" t="str">
        <f t="array" ref="E259">IFERROR(INDEX(C$2:C$344,SMALL(IF(B$2:B$344="In",ROW(C$2:C$344)-ROW(C$2)+1),ROW(C240))),"")</f>
        <v/>
      </c>
    </row>
    <row r="260" spans="2:5" ht="15" x14ac:dyDescent="0.25">
      <c r="B260" s="403" t="str">
        <f>IF(Conversions!P268=TRUE,"In","Out")</f>
        <v>Out</v>
      </c>
      <c r="C260" s="427" t="str">
        <f>Conversions!S268</f>
        <v/>
      </c>
      <c r="E260" s="504" t="str">
        <f t="array" ref="E260">IFERROR(INDEX(C$2:C$344,SMALL(IF(B$2:B$344="In",ROW(C$2:C$344)-ROW(C$2)+1),ROW(C241))),"")</f>
        <v/>
      </c>
    </row>
    <row r="261" spans="2:5" ht="15" x14ac:dyDescent="0.25">
      <c r="B261" s="403" t="str">
        <f>IF(Conversions!P269=TRUE,"In","Out")</f>
        <v>Out</v>
      </c>
      <c r="C261" s="427" t="str">
        <f>Conversions!S269</f>
        <v/>
      </c>
      <c r="E261" s="504" t="str">
        <f t="array" ref="E261">IFERROR(INDEX(C$2:C$344,SMALL(IF(B$2:B$344="In",ROW(C$2:C$344)-ROW(C$2)+1),ROW(C242))),"")</f>
        <v/>
      </c>
    </row>
    <row r="262" spans="2:5" ht="15" x14ac:dyDescent="0.25">
      <c r="B262" s="403" t="str">
        <f>IF(Conversions!P270=TRUE,"In","Out")</f>
        <v>Out</v>
      </c>
      <c r="C262" s="427" t="str">
        <f>Conversions!S270</f>
        <v/>
      </c>
      <c r="E262" s="504" t="str">
        <f t="array" ref="E262">IFERROR(INDEX(C$2:C$344,SMALL(IF(B$2:B$344="In",ROW(C$2:C$344)-ROW(C$2)+1),ROW(C243))),"")</f>
        <v/>
      </c>
    </row>
    <row r="263" spans="2:5" ht="15" x14ac:dyDescent="0.25">
      <c r="B263" s="403" t="str">
        <f>IF(Conversions!P271=TRUE,"In","Out")</f>
        <v>Out</v>
      </c>
      <c r="C263" s="427" t="str">
        <f>Conversions!S271</f>
        <v/>
      </c>
      <c r="E263" s="504" t="str">
        <f t="array" ref="E263">IFERROR(INDEX(C$2:C$344,SMALL(IF(B$2:B$344="In",ROW(C$2:C$344)-ROW(C$2)+1),ROW(C244))),"")</f>
        <v/>
      </c>
    </row>
    <row r="264" spans="2:5" ht="15" x14ac:dyDescent="0.25">
      <c r="B264" s="403" t="str">
        <f>IF(Conversions!P272=TRUE,"In","Out")</f>
        <v>Out</v>
      </c>
      <c r="C264" s="427" t="str">
        <f>Conversions!S272</f>
        <v/>
      </c>
      <c r="E264" s="504" t="str">
        <f t="array" ref="E264">IFERROR(INDEX(C$2:C$344,SMALL(IF(B$2:B$344="In",ROW(C$2:C$344)-ROW(C$2)+1),ROW(C245))),"")</f>
        <v/>
      </c>
    </row>
    <row r="265" spans="2:5" ht="15" x14ac:dyDescent="0.25">
      <c r="B265" s="403" t="str">
        <f>IF(Conversions!P273=TRUE,"In","Out")</f>
        <v>Out</v>
      </c>
      <c r="C265" s="427" t="str">
        <f>Conversions!S273</f>
        <v/>
      </c>
      <c r="E265" s="504" t="str">
        <f t="array" ref="E265">IFERROR(INDEX(C$2:C$344,SMALL(IF(B$2:B$344="In",ROW(C$2:C$344)-ROW(C$2)+1),ROW(C246))),"")</f>
        <v/>
      </c>
    </row>
    <row r="266" spans="2:5" ht="15" x14ac:dyDescent="0.25">
      <c r="B266" s="403" t="str">
        <f>IF(Conversions!P274=TRUE,"In","Out")</f>
        <v>Out</v>
      </c>
      <c r="C266" s="427" t="str">
        <f>Conversions!S274</f>
        <v/>
      </c>
      <c r="E266" s="504" t="str">
        <f t="array" ref="E266">IFERROR(INDEX(C$2:C$344,SMALL(IF(B$2:B$344="In",ROW(C$2:C$344)-ROW(C$2)+1),ROW(C247))),"")</f>
        <v/>
      </c>
    </row>
    <row r="267" spans="2:5" ht="15" x14ac:dyDescent="0.25">
      <c r="B267" s="403" t="str">
        <f>IF(Conversions!P275=TRUE,"In","Out")</f>
        <v>Out</v>
      </c>
      <c r="C267" s="427" t="str">
        <f>Conversions!S275</f>
        <v/>
      </c>
      <c r="E267" s="504" t="str">
        <f t="array" ref="E267">IFERROR(INDEX(C$2:C$344,SMALL(IF(B$2:B$344="In",ROW(C$2:C$344)-ROW(C$2)+1),ROW(C248))),"")</f>
        <v/>
      </c>
    </row>
    <row r="268" spans="2:5" ht="15" x14ac:dyDescent="0.25">
      <c r="B268" s="403" t="str">
        <f>IF(Conversions!P276=TRUE,"In","Out")</f>
        <v>Out</v>
      </c>
      <c r="C268" s="427" t="str">
        <f>Conversions!S276</f>
        <v/>
      </c>
      <c r="E268" s="504" t="str">
        <f t="array" ref="E268">IFERROR(INDEX(C$2:C$344,SMALL(IF(B$2:B$344="In",ROW(C$2:C$344)-ROW(C$2)+1),ROW(C249))),"")</f>
        <v/>
      </c>
    </row>
    <row r="269" spans="2:5" ht="15" x14ac:dyDescent="0.25">
      <c r="B269" s="403" t="str">
        <f>IF(Conversions!P277=TRUE,"In","Out")</f>
        <v>Out</v>
      </c>
      <c r="C269" s="427" t="str">
        <f>Conversions!S277</f>
        <v/>
      </c>
      <c r="E269" s="504" t="str">
        <f t="array" ref="E269">IFERROR(INDEX(C$2:C$344,SMALL(IF(B$2:B$344="In",ROW(C$2:C$344)-ROW(C$2)+1),ROW(C250))),"")</f>
        <v/>
      </c>
    </row>
    <row r="270" spans="2:5" ht="15" x14ac:dyDescent="0.25">
      <c r="B270" s="403" t="str">
        <f>IF(Conversions!P278=TRUE,"In","Out")</f>
        <v>Out</v>
      </c>
      <c r="C270" s="427" t="str">
        <f>Conversions!S278</f>
        <v/>
      </c>
      <c r="E270" s="504" t="str">
        <f t="array" ref="E270">IFERROR(INDEX(C$2:C$344,SMALL(IF(B$2:B$344="In",ROW(C$2:C$344)-ROW(C$2)+1),ROW(C251))),"")</f>
        <v/>
      </c>
    </row>
    <row r="271" spans="2:5" ht="15" x14ac:dyDescent="0.25">
      <c r="B271" s="403" t="str">
        <f>IF(Conversions!P279=TRUE,"In","Out")</f>
        <v>Out</v>
      </c>
      <c r="C271" s="427" t="str">
        <f>Conversions!S279</f>
        <v/>
      </c>
      <c r="E271" s="504" t="str">
        <f t="array" ref="E271">IFERROR(INDEX(C$2:C$344,SMALL(IF(B$2:B$344="In",ROW(C$2:C$344)-ROW(C$2)+1),ROW(C252))),"")</f>
        <v/>
      </c>
    </row>
    <row r="272" spans="2:5" ht="15" x14ac:dyDescent="0.25">
      <c r="B272" s="403" t="str">
        <f>IF(Conversions!P280=TRUE,"In","Out")</f>
        <v>Out</v>
      </c>
      <c r="C272" s="427" t="str">
        <f>Conversions!S280</f>
        <v/>
      </c>
      <c r="E272" s="504" t="str">
        <f t="array" ref="E272">IFERROR(INDEX(C$2:C$344,SMALL(IF(B$2:B$344="In",ROW(C$2:C$344)-ROW(C$2)+1),ROW(C253))),"")</f>
        <v/>
      </c>
    </row>
    <row r="273" spans="2:5" ht="15" x14ac:dyDescent="0.25">
      <c r="B273" s="403" t="str">
        <f>IF(Conversions!P281=TRUE,"In","Out")</f>
        <v>Out</v>
      </c>
      <c r="C273" s="427" t="str">
        <f>Conversions!S281</f>
        <v/>
      </c>
      <c r="E273" s="504" t="str">
        <f t="array" ref="E273">IFERROR(INDEX(C$2:C$344,SMALL(IF(B$2:B$344="In",ROW(C$2:C$344)-ROW(C$2)+1),ROW(C254))),"")</f>
        <v/>
      </c>
    </row>
    <row r="274" spans="2:5" ht="15" x14ac:dyDescent="0.25">
      <c r="B274" s="403" t="str">
        <f>IF(Conversions!P282=TRUE,"In","Out")</f>
        <v>Out</v>
      </c>
      <c r="C274" s="427" t="str">
        <f>Conversions!S282</f>
        <v/>
      </c>
      <c r="E274" s="504" t="str">
        <f t="array" ref="E274">IFERROR(INDEX(C$2:C$344,SMALL(IF(B$2:B$344="In",ROW(C$2:C$344)-ROW(C$2)+1),ROW(C255))),"")</f>
        <v/>
      </c>
    </row>
    <row r="275" spans="2:5" ht="15" x14ac:dyDescent="0.25">
      <c r="B275" s="403" t="str">
        <f>IF(Conversions!P283=TRUE,"In","Out")</f>
        <v>Out</v>
      </c>
      <c r="C275" s="427" t="str">
        <f>Conversions!S283</f>
        <v/>
      </c>
      <c r="E275" s="504" t="str">
        <f t="array" ref="E275">IFERROR(INDEX(C$2:C$344,SMALL(IF(B$2:B$344="In",ROW(C$2:C$344)-ROW(C$2)+1),ROW(C256))),"")</f>
        <v/>
      </c>
    </row>
    <row r="276" spans="2:5" ht="15" x14ac:dyDescent="0.25">
      <c r="B276" s="403" t="str">
        <f>IF(Conversions!P284=TRUE,"In","Out")</f>
        <v>Out</v>
      </c>
      <c r="C276" s="427" t="str">
        <f>Conversions!S284</f>
        <v/>
      </c>
      <c r="E276" s="504" t="str">
        <f t="array" ref="E276">IFERROR(INDEX(C$2:C$344,SMALL(IF(B$2:B$344="In",ROW(C$2:C$344)-ROW(C$2)+1),ROW(C257))),"")</f>
        <v/>
      </c>
    </row>
    <row r="277" spans="2:5" ht="15" x14ac:dyDescent="0.25">
      <c r="B277" s="403" t="str">
        <f>IF(Conversions!P285=TRUE,"In","Out")</f>
        <v>Out</v>
      </c>
      <c r="C277" s="427" t="str">
        <f>Conversions!S285</f>
        <v/>
      </c>
      <c r="E277" s="504" t="str">
        <f t="array" ref="E277">IFERROR(INDEX(C$2:C$344,SMALL(IF(B$2:B$344="In",ROW(C$2:C$344)-ROW(C$2)+1),ROW(C258))),"")</f>
        <v/>
      </c>
    </row>
    <row r="278" spans="2:5" ht="15" x14ac:dyDescent="0.25">
      <c r="B278" s="403" t="str">
        <f>IF(Conversions!P286=TRUE,"In","Out")</f>
        <v>Out</v>
      </c>
      <c r="C278" s="427" t="str">
        <f>Conversions!S286</f>
        <v/>
      </c>
      <c r="E278" s="504" t="str">
        <f t="array" ref="E278">IFERROR(INDEX(C$2:C$344,SMALL(IF(B$2:B$344="In",ROW(C$2:C$344)-ROW(C$2)+1),ROW(C259))),"")</f>
        <v/>
      </c>
    </row>
    <row r="279" spans="2:5" ht="15" x14ac:dyDescent="0.25">
      <c r="B279" s="403" t="str">
        <f>IF(Conversions!P287=TRUE,"In","Out")</f>
        <v>Out</v>
      </c>
      <c r="C279" s="427" t="str">
        <f>Conversions!S287</f>
        <v/>
      </c>
      <c r="E279" s="504" t="str">
        <f t="array" ref="E279">IFERROR(INDEX(C$2:C$344,SMALL(IF(B$2:B$344="In",ROW(C$2:C$344)-ROW(C$2)+1),ROW(C260))),"")</f>
        <v/>
      </c>
    </row>
    <row r="280" spans="2:5" ht="15" x14ac:dyDescent="0.25">
      <c r="B280" s="403" t="str">
        <f>IF(Conversions!P288=TRUE,"In","Out")</f>
        <v>Out</v>
      </c>
      <c r="C280" s="427" t="str">
        <f>Conversions!S288</f>
        <v/>
      </c>
      <c r="E280" s="504" t="str">
        <f t="array" ref="E280">IFERROR(INDEX(C$2:C$344,SMALL(IF(B$2:B$344="In",ROW(C$2:C$344)-ROW(C$2)+1),ROW(C261))),"")</f>
        <v/>
      </c>
    </row>
    <row r="281" spans="2:5" ht="15" x14ac:dyDescent="0.25">
      <c r="B281" s="403" t="str">
        <f>IF(Conversions!P289=TRUE,"In","Out")</f>
        <v>Out</v>
      </c>
      <c r="C281" s="427" t="str">
        <f>Conversions!S289</f>
        <v/>
      </c>
      <c r="E281" s="504" t="str">
        <f t="array" ref="E281">IFERROR(INDEX(C$2:C$344,SMALL(IF(B$2:B$344="In",ROW(C$2:C$344)-ROW(C$2)+1),ROW(C262))),"")</f>
        <v/>
      </c>
    </row>
    <row r="282" spans="2:5" ht="15" x14ac:dyDescent="0.25">
      <c r="B282" s="403" t="str">
        <f>IF(Conversions!P290=TRUE,"In","Out")</f>
        <v>Out</v>
      </c>
      <c r="C282" s="427" t="str">
        <f>Conversions!S290</f>
        <v/>
      </c>
      <c r="E282" s="504" t="str">
        <f t="array" ref="E282">IFERROR(INDEX(C$2:C$344,SMALL(IF(B$2:B$344="In",ROW(C$2:C$344)-ROW(C$2)+1),ROW(C263))),"")</f>
        <v/>
      </c>
    </row>
    <row r="283" spans="2:5" ht="15" x14ac:dyDescent="0.25">
      <c r="B283" s="403" t="str">
        <f>IF(Conversions!P291=TRUE,"In","Out")</f>
        <v>Out</v>
      </c>
      <c r="C283" s="427" t="str">
        <f>Conversions!S291</f>
        <v/>
      </c>
      <c r="E283" s="504" t="str">
        <f t="array" ref="E283">IFERROR(INDEX(C$2:C$344,SMALL(IF(B$2:B$344="In",ROW(C$2:C$344)-ROW(C$2)+1),ROW(C264))),"")</f>
        <v/>
      </c>
    </row>
    <row r="284" spans="2:5" ht="15" x14ac:dyDescent="0.25">
      <c r="B284" s="403" t="str">
        <f>IF(Conversions!P292=TRUE,"In","Out")</f>
        <v>Out</v>
      </c>
      <c r="C284" s="427" t="str">
        <f>Conversions!S292</f>
        <v/>
      </c>
      <c r="E284" s="504" t="str">
        <f t="array" ref="E284">IFERROR(INDEX(C$2:C$344,SMALL(IF(B$2:B$344="In",ROW(C$2:C$344)-ROW(C$2)+1),ROW(C265))),"")</f>
        <v/>
      </c>
    </row>
    <row r="285" spans="2:5" ht="15" x14ac:dyDescent="0.25">
      <c r="B285" s="403" t="str">
        <f>IF(Conversions!P293=TRUE,"In","Out")</f>
        <v>Out</v>
      </c>
      <c r="C285" s="427" t="str">
        <f>Conversions!S293</f>
        <v/>
      </c>
      <c r="E285" s="504" t="str">
        <f t="array" ref="E285">IFERROR(INDEX(C$2:C$344,SMALL(IF(B$2:B$344="In",ROW(C$2:C$344)-ROW(C$2)+1),ROW(C266))),"")</f>
        <v/>
      </c>
    </row>
    <row r="286" spans="2:5" ht="15" x14ac:dyDescent="0.25">
      <c r="B286" s="403" t="str">
        <f>IF(Conversions!P294=TRUE,"In","Out")</f>
        <v>Out</v>
      </c>
      <c r="C286" s="427" t="str">
        <f>Conversions!S294</f>
        <v/>
      </c>
      <c r="E286" s="504" t="str">
        <f t="array" ref="E286">IFERROR(INDEX(C$2:C$344,SMALL(IF(B$2:B$344="In",ROW(C$2:C$344)-ROW(C$2)+1),ROW(C267))),"")</f>
        <v/>
      </c>
    </row>
    <row r="287" spans="2:5" ht="15" x14ac:dyDescent="0.25">
      <c r="B287" s="403" t="str">
        <f>IF(Conversions!P295=TRUE,"In","Out")</f>
        <v>Out</v>
      </c>
      <c r="C287" s="427" t="str">
        <f>Conversions!S295</f>
        <v/>
      </c>
      <c r="E287" s="504" t="str">
        <f t="array" ref="E287">IFERROR(INDEX(C$2:C$344,SMALL(IF(B$2:B$344="In",ROW(C$2:C$344)-ROW(C$2)+1),ROW(C268))),"")</f>
        <v/>
      </c>
    </row>
    <row r="288" spans="2:5" ht="15" x14ac:dyDescent="0.25">
      <c r="B288" s="403" t="str">
        <f>IF(Conversions!P296=TRUE,"In","Out")</f>
        <v>Out</v>
      </c>
      <c r="C288" s="427" t="str">
        <f>Conversions!S296</f>
        <v/>
      </c>
      <c r="E288" s="504" t="str">
        <f t="array" ref="E288">IFERROR(INDEX(C$2:C$344,SMALL(IF(B$2:B$344="In",ROW(C$2:C$344)-ROW(C$2)+1),ROW(C269))),"")</f>
        <v/>
      </c>
    </row>
    <row r="289" spans="2:5" ht="15" x14ac:dyDescent="0.25">
      <c r="B289" s="403" t="str">
        <f>IF(Conversions!P297=TRUE,"In","Out")</f>
        <v>Out</v>
      </c>
      <c r="C289" s="427" t="str">
        <f>Conversions!S297</f>
        <v/>
      </c>
      <c r="E289" s="504" t="str">
        <f t="array" ref="E289">IFERROR(INDEX(C$2:C$344,SMALL(IF(B$2:B$344="In",ROW(C$2:C$344)-ROW(C$2)+1),ROW(C270))),"")</f>
        <v/>
      </c>
    </row>
    <row r="290" spans="2:5" ht="15" x14ac:dyDescent="0.25">
      <c r="B290" s="403" t="str">
        <f>IF(Conversions!P298=TRUE,"In","Out")</f>
        <v>Out</v>
      </c>
      <c r="C290" s="427" t="str">
        <f>Conversions!S298</f>
        <v/>
      </c>
      <c r="E290" s="504" t="str">
        <f t="array" ref="E290">IFERROR(INDEX(C$2:C$344,SMALL(IF(B$2:B$344="In",ROW(C$2:C$344)-ROW(C$2)+1),ROW(C271))),"")</f>
        <v/>
      </c>
    </row>
    <row r="291" spans="2:5" ht="15" x14ac:dyDescent="0.25">
      <c r="B291" s="403" t="str">
        <f>IF(Conversions!P299=TRUE,"In","Out")</f>
        <v>Out</v>
      </c>
      <c r="C291" s="427" t="str">
        <f>Conversions!S299</f>
        <v/>
      </c>
      <c r="E291" s="504" t="str">
        <f t="array" ref="E291">IFERROR(INDEX(C$2:C$344,SMALL(IF(B$2:B$344="In",ROW(C$2:C$344)-ROW(C$2)+1),ROW(C272))),"")</f>
        <v/>
      </c>
    </row>
    <row r="292" spans="2:5" ht="15" x14ac:dyDescent="0.25">
      <c r="B292" s="403" t="str">
        <f>IF(Conversions!P300=TRUE,"In","Out")</f>
        <v>Out</v>
      </c>
      <c r="C292" s="427" t="str">
        <f>Conversions!S300</f>
        <v/>
      </c>
      <c r="E292" s="504" t="str">
        <f t="array" ref="E292">IFERROR(INDEX(C$2:C$344,SMALL(IF(B$2:B$344="In",ROW(C$2:C$344)-ROW(C$2)+1),ROW(C273))),"")</f>
        <v/>
      </c>
    </row>
    <row r="293" spans="2:5" ht="15" x14ac:dyDescent="0.25">
      <c r="B293" s="403" t="str">
        <f>IF(Conversions!P301=TRUE,"In","Out")</f>
        <v>Out</v>
      </c>
      <c r="C293" s="427" t="str">
        <f>Conversions!S301</f>
        <v/>
      </c>
      <c r="E293" s="504" t="str">
        <f t="array" ref="E293">IFERROR(INDEX(C$2:C$344,SMALL(IF(B$2:B$344="In",ROW(C$2:C$344)-ROW(C$2)+1),ROW(C274))),"")</f>
        <v/>
      </c>
    </row>
    <row r="294" spans="2:5" ht="15" x14ac:dyDescent="0.25">
      <c r="B294" s="403" t="str">
        <f>IF(Conversions!P302=TRUE,"In","Out")</f>
        <v>Out</v>
      </c>
      <c r="C294" s="427" t="str">
        <f>Conversions!S302</f>
        <v/>
      </c>
      <c r="E294" s="504" t="str">
        <f t="array" ref="E294">IFERROR(INDEX(C$2:C$344,SMALL(IF(B$2:B$344="In",ROW(C$2:C$344)-ROW(C$2)+1),ROW(C275))),"")</f>
        <v/>
      </c>
    </row>
    <row r="295" spans="2:5" ht="15" x14ac:dyDescent="0.25">
      <c r="B295" s="403" t="str">
        <f>IF(Conversions!P303=TRUE,"In","Out")</f>
        <v>Out</v>
      </c>
      <c r="C295" s="427" t="str">
        <f>Conversions!S303</f>
        <v/>
      </c>
      <c r="E295" s="504" t="str">
        <f t="array" ref="E295">IFERROR(INDEX(C$2:C$344,SMALL(IF(B$2:B$344="In",ROW(C$2:C$344)-ROW(C$2)+1),ROW(C276))),"")</f>
        <v/>
      </c>
    </row>
    <row r="296" spans="2:5" ht="15" x14ac:dyDescent="0.25">
      <c r="B296" s="403" t="str">
        <f>IF(Conversions!P304=TRUE,"In","Out")</f>
        <v>Out</v>
      </c>
      <c r="C296" s="427" t="str">
        <f>Conversions!S304</f>
        <v/>
      </c>
      <c r="E296" s="504" t="str">
        <f t="array" ref="E296">IFERROR(INDEX(C$2:C$344,SMALL(IF(B$2:B$344="In",ROW(C$2:C$344)-ROW(C$2)+1),ROW(C277))),"")</f>
        <v/>
      </c>
    </row>
    <row r="297" spans="2:5" ht="15" x14ac:dyDescent="0.25">
      <c r="B297" s="403" t="str">
        <f>IF(Conversions!P305=TRUE,"In","Out")</f>
        <v>Out</v>
      </c>
      <c r="C297" s="427" t="str">
        <f>Conversions!S305</f>
        <v/>
      </c>
      <c r="E297" s="504" t="str">
        <f t="array" ref="E297">IFERROR(INDEX(C$2:C$344,SMALL(IF(B$2:B$344="In",ROW(C$2:C$344)-ROW(C$2)+1),ROW(C278))),"")</f>
        <v/>
      </c>
    </row>
    <row r="298" spans="2:5" ht="15" x14ac:dyDescent="0.25">
      <c r="B298" s="403" t="str">
        <f>IF(Conversions!P306=TRUE,"In","Out")</f>
        <v>Out</v>
      </c>
      <c r="C298" s="427" t="str">
        <f>Conversions!S306</f>
        <v/>
      </c>
      <c r="E298" s="504" t="str">
        <f t="array" ref="E298">IFERROR(INDEX(C$2:C$344,SMALL(IF(B$2:B$344="In",ROW(C$2:C$344)-ROW(C$2)+1),ROW(C279))),"")</f>
        <v/>
      </c>
    </row>
    <row r="299" spans="2:5" ht="15" x14ac:dyDescent="0.25">
      <c r="B299" s="403" t="str">
        <f>IF(Conversions!P307=TRUE,"In","Out")</f>
        <v>Out</v>
      </c>
      <c r="C299" s="427" t="str">
        <f>Conversions!S307</f>
        <v/>
      </c>
      <c r="E299" s="504" t="str">
        <f t="array" ref="E299">IFERROR(INDEX(C$2:C$344,SMALL(IF(B$2:B$344="In",ROW(C$2:C$344)-ROW(C$2)+1),ROW(C280))),"")</f>
        <v/>
      </c>
    </row>
    <row r="300" spans="2:5" ht="15" x14ac:dyDescent="0.25">
      <c r="B300" s="403" t="str">
        <f>IF(Conversions!P308=TRUE,"In","Out")</f>
        <v>Out</v>
      </c>
      <c r="C300" s="427" t="str">
        <f>Conversions!S308</f>
        <v/>
      </c>
      <c r="E300" s="504" t="str">
        <f t="array" ref="E300">IFERROR(INDEX(C$2:C$344,SMALL(IF(B$2:B$344="In",ROW(C$2:C$344)-ROW(C$2)+1),ROW(C281))),"")</f>
        <v/>
      </c>
    </row>
    <row r="301" spans="2:5" ht="15" x14ac:dyDescent="0.25">
      <c r="B301" s="403" t="str">
        <f>IF(Conversions!P309=TRUE,"In","Out")</f>
        <v>Out</v>
      </c>
      <c r="C301" s="427" t="str">
        <f>Conversions!S309</f>
        <v/>
      </c>
      <c r="E301" s="504" t="str">
        <f t="array" ref="E301">IFERROR(INDEX(C$2:C$344,SMALL(IF(B$2:B$344="In",ROW(C$2:C$344)-ROW(C$2)+1),ROW(C282))),"")</f>
        <v/>
      </c>
    </row>
    <row r="302" spans="2:5" ht="15" x14ac:dyDescent="0.25">
      <c r="B302" s="403" t="str">
        <f>IF(Conversions!P310=TRUE,"In","Out")</f>
        <v>Out</v>
      </c>
      <c r="C302" s="427" t="str">
        <f>Conversions!S310</f>
        <v/>
      </c>
      <c r="E302" s="504" t="str">
        <f t="array" ref="E302">IFERROR(INDEX(C$2:C$344,SMALL(IF(B$2:B$344="In",ROW(C$2:C$344)-ROW(C$2)+1),ROW(C283))),"")</f>
        <v/>
      </c>
    </row>
    <row r="303" spans="2:5" ht="15" x14ac:dyDescent="0.25">
      <c r="B303" s="403" t="str">
        <f>IF(Conversions!P311=TRUE,"In","Out")</f>
        <v>Out</v>
      </c>
      <c r="C303" s="427" t="str">
        <f>Conversions!S311</f>
        <v/>
      </c>
      <c r="E303" s="504" t="str">
        <f t="array" ref="E303">IFERROR(INDEX(C$2:C$344,SMALL(IF(B$2:B$344="In",ROW(C$2:C$344)-ROW(C$2)+1),ROW(C284))),"")</f>
        <v/>
      </c>
    </row>
    <row r="304" spans="2:5" ht="15" x14ac:dyDescent="0.25">
      <c r="B304" s="403" t="str">
        <f>IF(Conversions!P312=TRUE,"In","Out")</f>
        <v>Out</v>
      </c>
      <c r="C304" s="427" t="str">
        <f>Conversions!S312</f>
        <v/>
      </c>
      <c r="E304" s="504" t="str">
        <f t="array" ref="E304">IFERROR(INDEX(C$2:C$344,SMALL(IF(B$2:B$344="In",ROW(C$2:C$344)-ROW(C$2)+1),ROW(C285))),"")</f>
        <v/>
      </c>
    </row>
    <row r="305" spans="2:5" ht="15" x14ac:dyDescent="0.25">
      <c r="B305" s="403" t="str">
        <f>IF(Conversions!P313=TRUE,"In","Out")</f>
        <v>Out</v>
      </c>
      <c r="C305" s="427" t="str">
        <f>Conversions!S313</f>
        <v/>
      </c>
      <c r="E305" s="504" t="str">
        <f t="array" ref="E305">IFERROR(INDEX(C$2:C$344,SMALL(IF(B$2:B$344="In",ROW(C$2:C$344)-ROW(C$2)+1),ROW(C286))),"")</f>
        <v/>
      </c>
    </row>
    <row r="306" spans="2:5" ht="15" x14ac:dyDescent="0.25">
      <c r="B306" s="403" t="str">
        <f>IF(Conversions!P314=TRUE,"In","Out")</f>
        <v>Out</v>
      </c>
      <c r="C306" s="427" t="str">
        <f>Conversions!S314</f>
        <v/>
      </c>
      <c r="E306" s="504" t="str">
        <f t="array" ref="E306">IFERROR(INDEX(C$2:C$344,SMALL(IF(B$2:B$344="In",ROW(C$2:C$344)-ROW(C$2)+1),ROW(C287))),"")</f>
        <v/>
      </c>
    </row>
    <row r="307" spans="2:5" ht="15" x14ac:dyDescent="0.25">
      <c r="B307" s="403" t="str">
        <f>IF(Conversions!P315=TRUE,"In","Out")</f>
        <v>Out</v>
      </c>
      <c r="C307" s="427" t="str">
        <f>Conversions!S315</f>
        <v/>
      </c>
      <c r="E307" s="504" t="str">
        <f t="array" ref="E307">IFERROR(INDEX(C$2:C$344,SMALL(IF(B$2:B$344="In",ROW(C$2:C$344)-ROW(C$2)+1),ROW(C288))),"")</f>
        <v/>
      </c>
    </row>
    <row r="308" spans="2:5" ht="15" x14ac:dyDescent="0.25">
      <c r="B308" s="403" t="str">
        <f>IF(Conversions!P316=TRUE,"In","Out")</f>
        <v>Out</v>
      </c>
      <c r="C308" s="427" t="str">
        <f>Conversions!S316</f>
        <v/>
      </c>
      <c r="E308" s="504" t="str">
        <f t="array" ref="E308">IFERROR(INDEX(C$2:C$344,SMALL(IF(B$2:B$344="In",ROW(C$2:C$344)-ROW(C$2)+1),ROW(C289))),"")</f>
        <v/>
      </c>
    </row>
    <row r="309" spans="2:5" ht="15" x14ac:dyDescent="0.25">
      <c r="B309" s="403" t="str">
        <f>IF(Conversions!P317=TRUE,"In","Out")</f>
        <v>Out</v>
      </c>
      <c r="C309" s="427" t="str">
        <f>Conversions!S317</f>
        <v/>
      </c>
      <c r="E309" s="504" t="str">
        <f t="array" ref="E309">IFERROR(INDEX(C$2:C$344,SMALL(IF(B$2:B$344="In",ROW(C$2:C$344)-ROW(C$2)+1),ROW(C290))),"")</f>
        <v/>
      </c>
    </row>
    <row r="310" spans="2:5" ht="15" x14ac:dyDescent="0.25">
      <c r="B310" s="403" t="str">
        <f>IF(Conversions!P318=TRUE,"In","Out")</f>
        <v>Out</v>
      </c>
      <c r="C310" s="427" t="str">
        <f>Conversions!S318</f>
        <v/>
      </c>
      <c r="E310" s="504" t="str">
        <f t="array" ref="E310">IFERROR(INDEX(C$2:C$344,SMALL(IF(B$2:B$344="In",ROW(C$2:C$344)-ROW(C$2)+1),ROW(C291))),"")</f>
        <v/>
      </c>
    </row>
    <row r="311" spans="2:5" ht="15" x14ac:dyDescent="0.25">
      <c r="B311" s="403" t="str">
        <f>IF(Conversions!P319=TRUE,"In","Out")</f>
        <v>Out</v>
      </c>
      <c r="C311" s="427" t="str">
        <f>Conversions!S319</f>
        <v/>
      </c>
      <c r="E311" s="504" t="str">
        <f t="array" ref="E311">IFERROR(INDEX(C$2:C$344,SMALL(IF(B$2:B$344="In",ROW(C$2:C$344)-ROW(C$2)+1),ROW(C292))),"")</f>
        <v/>
      </c>
    </row>
    <row r="312" spans="2:5" ht="15" x14ac:dyDescent="0.25">
      <c r="B312" s="403" t="str">
        <f>IF(Conversions!P320=TRUE,"In","Out")</f>
        <v>Out</v>
      </c>
      <c r="C312" s="427" t="str">
        <f>Conversions!S320</f>
        <v/>
      </c>
      <c r="E312" s="504" t="str">
        <f t="array" ref="E312">IFERROR(INDEX(C$2:C$344,SMALL(IF(B$2:B$344="In",ROW(C$2:C$344)-ROW(C$2)+1),ROW(C293))),"")</f>
        <v/>
      </c>
    </row>
    <row r="313" spans="2:5" ht="15" x14ac:dyDescent="0.25">
      <c r="B313" s="403" t="str">
        <f>IF(Conversions!P321=TRUE,"In","Out")</f>
        <v>Out</v>
      </c>
      <c r="C313" s="427" t="str">
        <f>Conversions!S321</f>
        <v/>
      </c>
      <c r="E313" s="504" t="str">
        <f t="array" ref="E313">IFERROR(INDEX(C$2:C$344,SMALL(IF(B$2:B$344="In",ROW(C$2:C$344)-ROW(C$2)+1),ROW(C294))),"")</f>
        <v/>
      </c>
    </row>
    <row r="314" spans="2:5" ht="15" x14ac:dyDescent="0.25">
      <c r="B314" s="403" t="str">
        <f>IF(Conversions!P322=TRUE,"In","Out")</f>
        <v>Out</v>
      </c>
      <c r="C314" s="427" t="str">
        <f>Conversions!S322</f>
        <v/>
      </c>
      <c r="E314" s="504" t="str">
        <f t="array" ref="E314">IFERROR(INDEX(C$2:C$344,SMALL(IF(B$2:B$344="In",ROW(C$2:C$344)-ROW(C$2)+1),ROW(C295))),"")</f>
        <v/>
      </c>
    </row>
    <row r="315" spans="2:5" ht="15" x14ac:dyDescent="0.25">
      <c r="B315" s="403" t="str">
        <f>IF(Conversions!P323=TRUE,"In","Out")</f>
        <v>Out</v>
      </c>
      <c r="C315" s="427" t="str">
        <f>Conversions!S323</f>
        <v/>
      </c>
      <c r="E315" s="504" t="str">
        <f t="array" ref="E315">IFERROR(INDEX(C$2:C$344,SMALL(IF(B$2:B$344="In",ROW(C$2:C$344)-ROW(C$2)+1),ROW(C296))),"")</f>
        <v/>
      </c>
    </row>
    <row r="316" spans="2:5" ht="15" x14ac:dyDescent="0.25">
      <c r="B316" s="403" t="str">
        <f>IF(Conversions!P324=TRUE,"In","Out")</f>
        <v>Out</v>
      </c>
      <c r="C316" s="427" t="str">
        <f>Conversions!S324</f>
        <v/>
      </c>
      <c r="E316" s="504" t="str">
        <f t="array" ref="E316">IFERROR(INDEX(C$2:C$344,SMALL(IF(B$2:B$344="In",ROW(C$2:C$344)-ROW(C$2)+1),ROW(C297))),"")</f>
        <v/>
      </c>
    </row>
    <row r="317" spans="2:5" ht="15" x14ac:dyDescent="0.25">
      <c r="B317" s="403" t="str">
        <f>IF(Conversions!P325=TRUE,"In","Out")</f>
        <v>Out</v>
      </c>
      <c r="C317" s="427" t="str">
        <f>Conversions!S325</f>
        <v/>
      </c>
      <c r="E317" s="504" t="str">
        <f t="array" ref="E317">IFERROR(INDEX(C$2:C$344,SMALL(IF(B$2:B$344="In",ROW(C$2:C$344)-ROW(C$2)+1),ROW(C298))),"")</f>
        <v/>
      </c>
    </row>
    <row r="318" spans="2:5" ht="15" x14ac:dyDescent="0.25">
      <c r="B318" s="403" t="str">
        <f>IF(Conversions!P326=TRUE,"In","Out")</f>
        <v>Out</v>
      </c>
      <c r="C318" s="427" t="str">
        <f>Conversions!S326</f>
        <v/>
      </c>
      <c r="E318" s="504" t="str">
        <f t="array" ref="E318">IFERROR(INDEX(C$2:C$344,SMALL(IF(B$2:B$344="In",ROW(C$2:C$344)-ROW(C$2)+1),ROW(C299))),"")</f>
        <v/>
      </c>
    </row>
    <row r="319" spans="2:5" ht="15" x14ac:dyDescent="0.25">
      <c r="B319" s="403" t="str">
        <f>IF(Conversions!P327=TRUE,"In","Out")</f>
        <v>Out</v>
      </c>
      <c r="C319" s="427" t="str">
        <f>Conversions!S327</f>
        <v/>
      </c>
      <c r="E319" s="504" t="str">
        <f t="array" ref="E319">IFERROR(INDEX(C$2:C$344,SMALL(IF(B$2:B$344="In",ROW(C$2:C$344)-ROW(C$2)+1),ROW(C300))),"")</f>
        <v/>
      </c>
    </row>
    <row r="320" spans="2:5" ht="15" x14ac:dyDescent="0.25">
      <c r="B320" s="403" t="str">
        <f>IF(Conversions!P328=TRUE,"In","Out")</f>
        <v>Out</v>
      </c>
      <c r="C320" s="427" t="str">
        <f>Conversions!S328</f>
        <v/>
      </c>
      <c r="E320" s="504" t="str">
        <f t="array" ref="E320">IFERROR(INDEX(C$2:C$344,SMALL(IF(B$2:B$344="In",ROW(C$2:C$344)-ROW(C$2)+1),ROW(C301))),"")</f>
        <v/>
      </c>
    </row>
    <row r="321" spans="2:5" ht="15" x14ac:dyDescent="0.25">
      <c r="B321" s="403" t="str">
        <f>IF(Conversions!P329=TRUE,"In","Out")</f>
        <v>Out</v>
      </c>
      <c r="C321" s="427" t="str">
        <f>Conversions!S329</f>
        <v/>
      </c>
      <c r="E321" s="504" t="str">
        <f t="array" ref="E321">IFERROR(INDEX(C$2:C$344,SMALL(IF(B$2:B$344="In",ROW(C$2:C$344)-ROW(C$2)+1),ROW(C302))),"")</f>
        <v/>
      </c>
    </row>
    <row r="322" spans="2:5" ht="15" x14ac:dyDescent="0.25">
      <c r="B322" s="403" t="str">
        <f>IF(Conversions!P330=TRUE,"In","Out")</f>
        <v>Out</v>
      </c>
      <c r="C322" s="427" t="str">
        <f>Conversions!S330</f>
        <v/>
      </c>
      <c r="E322" s="504" t="str">
        <f t="array" ref="E322">IFERROR(INDEX(C$2:C$344,SMALL(IF(B$2:B$344="In",ROW(C$2:C$344)-ROW(C$2)+1),ROW(C303))),"")</f>
        <v/>
      </c>
    </row>
    <row r="323" spans="2:5" ht="15" x14ac:dyDescent="0.25">
      <c r="B323" s="403" t="str">
        <f>IF(Conversions!P331=TRUE,"In","Out")</f>
        <v>Out</v>
      </c>
      <c r="C323" s="427" t="str">
        <f>Conversions!S331</f>
        <v/>
      </c>
      <c r="E323" s="504" t="str">
        <f t="array" ref="E323">IFERROR(INDEX(C$2:C$344,SMALL(IF(B$2:B$344="In",ROW(C$2:C$344)-ROW(C$2)+1),ROW(C304))),"")</f>
        <v/>
      </c>
    </row>
    <row r="324" spans="2:5" ht="15" x14ac:dyDescent="0.25">
      <c r="B324" s="403" t="str">
        <f>IF(Conversions!P332=TRUE,"In","Out")</f>
        <v>Out</v>
      </c>
      <c r="C324" s="427" t="str">
        <f>Conversions!S332</f>
        <v/>
      </c>
      <c r="E324" s="504" t="str">
        <f t="array" ref="E324">IFERROR(INDEX(C$2:C$344,SMALL(IF(B$2:B$344="In",ROW(C$2:C$344)-ROW(C$2)+1),ROW(C305))),"")</f>
        <v/>
      </c>
    </row>
    <row r="325" spans="2:5" ht="15" x14ac:dyDescent="0.25">
      <c r="B325" s="403" t="str">
        <f>IF(Conversions!P333=TRUE,"In","Out")</f>
        <v>Out</v>
      </c>
      <c r="C325" s="427" t="str">
        <f>Conversions!S333</f>
        <v/>
      </c>
      <c r="E325" s="504" t="str">
        <f t="array" ref="E325">IFERROR(INDEX(C$2:C$344,SMALL(IF(B$2:B$344="In",ROW(C$2:C$344)-ROW(C$2)+1),ROW(C306))),"")</f>
        <v/>
      </c>
    </row>
    <row r="326" spans="2:5" ht="15" x14ac:dyDescent="0.25">
      <c r="B326" s="403" t="str">
        <f>IF(Conversions!P334=TRUE,"In","Out")</f>
        <v>Out</v>
      </c>
      <c r="C326" s="427" t="str">
        <f>Conversions!S334</f>
        <v/>
      </c>
      <c r="E326" s="504" t="str">
        <f t="array" ref="E326">IFERROR(INDEX(C$2:C$344,SMALL(IF(B$2:B$344="In",ROW(C$2:C$344)-ROW(C$2)+1),ROW(C307))),"")</f>
        <v/>
      </c>
    </row>
    <row r="327" spans="2:5" ht="15" x14ac:dyDescent="0.25">
      <c r="B327" s="403" t="str">
        <f>IF(Conversions!P335=TRUE,"In","Out")</f>
        <v>Out</v>
      </c>
      <c r="C327" s="427" t="str">
        <f>Conversions!S335</f>
        <v/>
      </c>
      <c r="E327" s="504" t="str">
        <f t="array" ref="E327">IFERROR(INDEX(C$2:C$344,SMALL(IF(B$2:B$344="In",ROW(C$2:C$344)-ROW(C$2)+1),ROW(C308))),"")</f>
        <v/>
      </c>
    </row>
    <row r="328" spans="2:5" ht="15" x14ac:dyDescent="0.25">
      <c r="B328" s="403" t="str">
        <f>IF(Conversions!P336=TRUE,"In","Out")</f>
        <v>Out</v>
      </c>
      <c r="C328" s="427" t="str">
        <f>Conversions!S336</f>
        <v/>
      </c>
      <c r="E328" s="504" t="str">
        <f t="array" ref="E328">IFERROR(INDEX(C$2:C$344,SMALL(IF(B$2:B$344="In",ROW(C$2:C$344)-ROW(C$2)+1),ROW(C309))),"")</f>
        <v/>
      </c>
    </row>
    <row r="329" spans="2:5" ht="15" x14ac:dyDescent="0.25">
      <c r="B329" s="403" t="str">
        <f>IF(Conversions!P337=TRUE,"In","Out")</f>
        <v>Out</v>
      </c>
      <c r="C329" s="427" t="str">
        <f>Conversions!S337</f>
        <v/>
      </c>
      <c r="E329" s="504" t="str">
        <f t="array" ref="E329">IFERROR(INDEX(C$2:C$344,SMALL(IF(B$2:B$344="In",ROW(C$2:C$344)-ROW(C$2)+1),ROW(C310))),"")</f>
        <v/>
      </c>
    </row>
    <row r="330" spans="2:5" ht="15" x14ac:dyDescent="0.25">
      <c r="B330" s="403" t="str">
        <f>IF(Conversions!P338=TRUE,"In","Out")</f>
        <v>Out</v>
      </c>
      <c r="C330" s="427" t="str">
        <f>Conversions!S338</f>
        <v/>
      </c>
      <c r="E330" s="504" t="str">
        <f t="array" ref="E330">IFERROR(INDEX(C$2:C$344,SMALL(IF(B$2:B$344="In",ROW(C$2:C$344)-ROW(C$2)+1),ROW(C311))),"")</f>
        <v/>
      </c>
    </row>
    <row r="331" spans="2:5" ht="15" x14ac:dyDescent="0.25">
      <c r="B331" s="403" t="str">
        <f>IF(Conversions!P339=TRUE,"In","Out")</f>
        <v>Out</v>
      </c>
      <c r="C331" s="427" t="str">
        <f>Conversions!S339</f>
        <v/>
      </c>
      <c r="E331" s="504" t="str">
        <f t="array" ref="E331">IFERROR(INDEX(C$2:C$344,SMALL(IF(B$2:B$344="In",ROW(C$2:C$344)-ROW(C$2)+1),ROW(C312))),"")</f>
        <v/>
      </c>
    </row>
    <row r="332" spans="2:5" ht="15" x14ac:dyDescent="0.25">
      <c r="B332" s="403" t="str">
        <f>IF(Conversions!P340=TRUE,"In","Out")</f>
        <v>Out</v>
      </c>
      <c r="C332" s="427" t="str">
        <f>Conversions!S340</f>
        <v/>
      </c>
      <c r="E332" s="504" t="str">
        <f t="array" ref="E332">IFERROR(INDEX(C$2:C$344,SMALL(IF(B$2:B$344="In",ROW(C$2:C$344)-ROW(C$2)+1),ROW(C313))),"")</f>
        <v/>
      </c>
    </row>
    <row r="333" spans="2:5" ht="15" x14ac:dyDescent="0.25">
      <c r="B333" s="403" t="str">
        <f>IF(Conversions!P341=TRUE,"In","Out")</f>
        <v>Out</v>
      </c>
      <c r="C333" s="427" t="str">
        <f>Conversions!S341</f>
        <v/>
      </c>
      <c r="E333" s="504" t="str">
        <f t="array" ref="E333">IFERROR(INDEX(C$2:C$344,SMALL(IF(B$2:B$344="In",ROW(C$2:C$344)-ROW(C$2)+1),ROW(C314))),"")</f>
        <v/>
      </c>
    </row>
    <row r="334" spans="2:5" ht="15" x14ac:dyDescent="0.25">
      <c r="B334" s="403" t="str">
        <f>IF(Conversions!P342=TRUE,"In","Out")</f>
        <v>Out</v>
      </c>
      <c r="C334" s="427" t="str">
        <f>Conversions!S342</f>
        <v/>
      </c>
      <c r="E334" s="504" t="str">
        <f t="array" ref="E334">IFERROR(INDEX(C$2:C$344,SMALL(IF(B$2:B$344="In",ROW(C$2:C$344)-ROW(C$2)+1),ROW(C315))),"")</f>
        <v/>
      </c>
    </row>
    <row r="335" spans="2:5" ht="15" x14ac:dyDescent="0.25">
      <c r="B335" s="403" t="str">
        <f>IF(Conversions!P343=TRUE,"In","Out")</f>
        <v>Out</v>
      </c>
      <c r="C335" s="427" t="str">
        <f>Conversions!S343</f>
        <v/>
      </c>
      <c r="E335" s="504" t="str">
        <f t="array" ref="E335">IFERROR(INDEX(C$2:C$344,SMALL(IF(B$2:B$344="In",ROW(C$2:C$344)-ROW(C$2)+1),ROW(C316))),"")</f>
        <v/>
      </c>
    </row>
    <row r="336" spans="2:5" ht="15" x14ac:dyDescent="0.25">
      <c r="B336" s="403" t="str">
        <f>IF(Conversions!P344=TRUE,"In","Out")</f>
        <v>Out</v>
      </c>
      <c r="C336" s="427" t="str">
        <f>Conversions!S344</f>
        <v/>
      </c>
      <c r="E336" s="504" t="str">
        <f t="array" ref="E336">IFERROR(INDEX(C$2:C$344,SMALL(IF(B$2:B$344="In",ROW(C$2:C$344)-ROW(C$2)+1),ROW(C317))),"")</f>
        <v/>
      </c>
    </row>
    <row r="337" spans="2:5" ht="15" x14ac:dyDescent="0.25">
      <c r="B337" s="403" t="str">
        <f>IF(Conversions!P345=TRUE,"In","Out")</f>
        <v>Out</v>
      </c>
      <c r="C337" s="427" t="str">
        <f>Conversions!S345</f>
        <v/>
      </c>
      <c r="E337" s="504" t="str">
        <f t="array" ref="E337">IFERROR(INDEX(C$2:C$344,SMALL(IF(B$2:B$344="In",ROW(C$2:C$344)-ROW(C$2)+1),ROW(C318))),"")</f>
        <v/>
      </c>
    </row>
    <row r="338" spans="2:5" ht="15" x14ac:dyDescent="0.25">
      <c r="B338" s="403" t="str">
        <f>IF(Conversions!P346=TRUE,"In","Out")</f>
        <v>Out</v>
      </c>
      <c r="C338" s="427" t="str">
        <f>Conversions!S346</f>
        <v/>
      </c>
      <c r="E338" s="504" t="str">
        <f t="array" ref="E338">IFERROR(INDEX(C$2:C$344,SMALL(IF(B$2:B$344="In",ROW(C$2:C$344)-ROW(C$2)+1),ROW(C319))),"")</f>
        <v/>
      </c>
    </row>
    <row r="339" spans="2:5" ht="15" x14ac:dyDescent="0.25">
      <c r="B339" s="403" t="str">
        <f>IF(Conversions!P347=TRUE,"In","Out")</f>
        <v>Out</v>
      </c>
      <c r="C339" s="427" t="str">
        <f>Conversions!S347</f>
        <v/>
      </c>
      <c r="E339" s="504" t="str">
        <f t="array" ref="E339">IFERROR(INDEX(C$2:C$344,SMALL(IF(B$2:B$344="In",ROW(C$2:C$344)-ROW(C$2)+1),ROW(C320))),"")</f>
        <v/>
      </c>
    </row>
    <row r="340" spans="2:5" ht="15" x14ac:dyDescent="0.25">
      <c r="B340" s="403" t="str">
        <f>IF(Conversions!P348=TRUE,"In","Out")</f>
        <v>Out</v>
      </c>
      <c r="C340" s="427" t="str">
        <f>Conversions!S348</f>
        <v/>
      </c>
      <c r="E340" s="504" t="str">
        <f t="array" ref="E340">IFERROR(INDEX(C$2:C$344,SMALL(IF(B$2:B$344="In",ROW(C$2:C$344)-ROW(C$2)+1),ROW(C321))),"")</f>
        <v/>
      </c>
    </row>
    <row r="341" spans="2:5" ht="15" x14ac:dyDescent="0.25">
      <c r="B341" s="403" t="str">
        <f>IF(Conversions!P349=TRUE,"In","Out")</f>
        <v>Out</v>
      </c>
      <c r="C341" s="427" t="str">
        <f>Conversions!S349</f>
        <v/>
      </c>
      <c r="E341" s="440"/>
    </row>
    <row r="342" spans="2:5" ht="15" x14ac:dyDescent="0.25">
      <c r="B342" s="403" t="str">
        <f>IF(Conversions!P350=TRUE,"In","Out")</f>
        <v>Out</v>
      </c>
      <c r="C342" s="427" t="str">
        <f>Conversions!S350</f>
        <v/>
      </c>
      <c r="E342" s="440"/>
    </row>
    <row r="343" spans="2:5" ht="15.75" thickBot="1" x14ac:dyDescent="0.3">
      <c r="B343" s="403" t="str">
        <f>IF(Conversions!P351=TRUE,"In","Out")</f>
        <v>Out</v>
      </c>
      <c r="C343" s="427" t="str">
        <f>Conversions!S351</f>
        <v/>
      </c>
      <c r="E343" s="441" t="s">
        <v>162</v>
      </c>
    </row>
    <row r="344" spans="2:5" ht="7.5" customHeight="1" x14ac:dyDescent="0.25">
      <c r="B344" s="403" t="str">
        <f>IF(Conversions!P352=TRUE,"In","Out")</f>
        <v>Out</v>
      </c>
      <c r="C344" s="427" t="str">
        <f>Conversions!S352</f>
        <v/>
      </c>
      <c r="E344" s="428" t="str">
        <f t="array" ref="E344">IFERROR(INDEX($C$2:$C$508,SMALL(IF(ISTEXT($C$2:$C$508),ROW($C$2:$C$508),""), ROW(C346))),"")</f>
        <v/>
      </c>
    </row>
    <row r="345" spans="2:5" ht="15" hidden="1" x14ac:dyDescent="0.25">
      <c r="B345" s="403" t="str">
        <f>IF(Conversions!P348=TRUE,"In","Out")</f>
        <v>Out</v>
      </c>
      <c r="C345" s="427" t="str">
        <f>Conversions!S348</f>
        <v/>
      </c>
      <c r="E345" s="428" t="str">
        <f t="array" ref="E345">IFERROR(INDEX($C$2:$C$508,SMALL(IF(ISTEXT($C$2:$C$508),ROW($C$2:$C$508),""), ROW(C347))),"")</f>
        <v/>
      </c>
    </row>
    <row r="346" spans="2:5" ht="15" hidden="1" x14ac:dyDescent="0.25">
      <c r="B346" s="403" t="str">
        <f>IF(Conversions!P349=TRUE,"In","Out")</f>
        <v>Out</v>
      </c>
      <c r="C346" s="427" t="str">
        <f>Conversions!S349</f>
        <v/>
      </c>
      <c r="E346" s="428" t="str">
        <f t="array" ref="E346">IFERROR(INDEX($C$2:$C$508,SMALL(IF(ISTEXT($C$2:$C$508),ROW($C$2:$C$508),""), ROW(C348))),"")</f>
        <v/>
      </c>
    </row>
    <row r="347" spans="2:5" ht="15" hidden="1" x14ac:dyDescent="0.25">
      <c r="B347" s="403" t="str">
        <f>IF(Conversions!P350=TRUE,"In","Out")</f>
        <v>Out</v>
      </c>
      <c r="C347" s="427" t="str">
        <f>Conversions!S350</f>
        <v/>
      </c>
    </row>
    <row r="348" spans="2:5" ht="15" hidden="1" x14ac:dyDescent="0.25">
      <c r="B348" s="403" t="str">
        <f>IF(Conversions!P351=TRUE,"In","Out")</f>
        <v>Out</v>
      </c>
      <c r="C348" s="427" t="str">
        <f>Conversions!S351</f>
        <v/>
      </c>
    </row>
    <row r="349" spans="2:5" ht="15" hidden="1" x14ac:dyDescent="0.25">
      <c r="B349" s="403" t="str">
        <f>IF(Conversions!P352=TRUE,"In","Out")</f>
        <v>Out</v>
      </c>
      <c r="C349" s="427" t="str">
        <f>Conversions!S352</f>
        <v/>
      </c>
    </row>
    <row r="350" spans="2:5" ht="15" hidden="1" x14ac:dyDescent="0.25">
      <c r="B350" s="403" t="str">
        <f>IF(Conversions!P353=TRUE,"In","Out")</f>
        <v>Out</v>
      </c>
      <c r="C350" s="427" t="str">
        <f>Conversions!S353</f>
        <v/>
      </c>
    </row>
    <row r="351" spans="2:5" ht="15" hidden="1" x14ac:dyDescent="0.25">
      <c r="B351" s="403" t="str">
        <f>IF(Conversions!P354=TRUE,"In","Out")</f>
        <v>Out</v>
      </c>
      <c r="C351" s="427" t="str">
        <f>Conversions!S354</f>
        <v/>
      </c>
    </row>
    <row r="352" spans="2:5" ht="15" hidden="1" x14ac:dyDescent="0.25">
      <c r="B352" s="403" t="str">
        <f>IF(Conversions!P355=TRUE,"In","Out")</f>
        <v>Out</v>
      </c>
      <c r="C352" s="427" t="str">
        <f>Conversions!S355</f>
        <v/>
      </c>
    </row>
    <row r="353" spans="2:3" ht="15" hidden="1" x14ac:dyDescent="0.25">
      <c r="B353" s="403" t="str">
        <f>IF(Conversions!P356=TRUE,"In","Out")</f>
        <v>Out</v>
      </c>
      <c r="C353" s="427" t="str">
        <f>Conversions!S356</f>
        <v/>
      </c>
    </row>
    <row r="354" spans="2:3" ht="15" hidden="1" x14ac:dyDescent="0.25">
      <c r="B354" s="403" t="str">
        <f>IF(Conversions!P357=TRUE,"In","Out")</f>
        <v>Out</v>
      </c>
      <c r="C354" s="427" t="str">
        <f>Conversions!S357</f>
        <v/>
      </c>
    </row>
    <row r="355" spans="2:3" ht="15" hidden="1" x14ac:dyDescent="0.25">
      <c r="B355" s="403" t="str">
        <f>IF(Conversions!P358=TRUE,"In","Out")</f>
        <v>Out</v>
      </c>
      <c r="C355" s="427" t="str">
        <f>Conversions!S358</f>
        <v/>
      </c>
    </row>
    <row r="356" spans="2:3" ht="15" hidden="1" x14ac:dyDescent="0.25">
      <c r="B356" s="403" t="str">
        <f>IF(Conversions!P359=TRUE,"In","Out")</f>
        <v>Out</v>
      </c>
      <c r="C356" s="427" t="str">
        <f>Conversions!S359</f>
        <v/>
      </c>
    </row>
    <row r="357" spans="2:3" ht="15" hidden="1" x14ac:dyDescent="0.25">
      <c r="B357" s="403" t="str">
        <f>IF(Conversions!P360=TRUE,"In","Out")</f>
        <v>Out</v>
      </c>
      <c r="C357" s="427" t="str">
        <f>Conversions!S360</f>
        <v/>
      </c>
    </row>
    <row r="358" spans="2:3" ht="15" hidden="1" x14ac:dyDescent="0.25">
      <c r="B358" s="403" t="str">
        <f>IF(Conversions!P361=TRUE,"In","Out")</f>
        <v>Out</v>
      </c>
      <c r="C358" s="427" t="str">
        <f>Conversions!S361</f>
        <v/>
      </c>
    </row>
    <row r="359" spans="2:3" ht="15" hidden="1" x14ac:dyDescent="0.25">
      <c r="B359" s="403" t="str">
        <f>IF(Conversions!P362=TRUE,"In","Out")</f>
        <v>Out</v>
      </c>
      <c r="C359" s="427" t="str">
        <f>Conversions!S362</f>
        <v/>
      </c>
    </row>
    <row r="360" spans="2:3" ht="15" hidden="1" x14ac:dyDescent="0.25">
      <c r="B360" s="403" t="str">
        <f>IF(Conversions!P363=TRUE,"In","Out")</f>
        <v>Out</v>
      </c>
      <c r="C360" s="427" t="str">
        <f>Conversions!S363</f>
        <v/>
      </c>
    </row>
    <row r="361" spans="2:3" ht="15" hidden="1" x14ac:dyDescent="0.25">
      <c r="B361" s="403" t="str">
        <f>IF(Conversions!P364=TRUE,"In","Out")</f>
        <v>Out</v>
      </c>
      <c r="C361" s="427" t="str">
        <f>Conversions!S364</f>
        <v>"</v>
      </c>
    </row>
    <row r="362" spans="2:3" ht="15" hidden="1" x14ac:dyDescent="0.25">
      <c r="B362" s="403" t="str">
        <f>IF(Conversions!P365=TRUE,"In","Out")</f>
        <v>Out</v>
      </c>
      <c r="C362" s="427">
        <f>Conversions!S365</f>
        <v>0</v>
      </c>
    </row>
    <row r="363" spans="2:3" ht="15" hidden="1" x14ac:dyDescent="0.25">
      <c r="B363" s="403" t="str">
        <f>IF(Conversions!P366=TRUE,"In","Out")</f>
        <v>Out</v>
      </c>
      <c r="C363" s="427">
        <f>Conversions!S366</f>
        <v>0</v>
      </c>
    </row>
    <row r="364" spans="2:3" ht="15" hidden="1" x14ac:dyDescent="0.25">
      <c r="B364" s="403" t="str">
        <f>IF(Conversions!P367=TRUE,"In","Out")</f>
        <v>Out</v>
      </c>
      <c r="C364" s="427">
        <f>Conversions!S367</f>
        <v>0</v>
      </c>
    </row>
    <row r="365" spans="2:3" ht="15" hidden="1" x14ac:dyDescent="0.25">
      <c r="B365" s="403" t="str">
        <f>IF(Conversions!P368=TRUE,"In","Out")</f>
        <v>Out</v>
      </c>
      <c r="C365" s="427">
        <f>Conversions!S368</f>
        <v>0</v>
      </c>
    </row>
    <row r="366" spans="2:3" ht="15" hidden="1" x14ac:dyDescent="0.25">
      <c r="B366" s="403" t="str">
        <f>IF(Conversions!P371=TRUE,"In","Out")</f>
        <v>Out</v>
      </c>
      <c r="C366" s="427">
        <f>Conversions!S371</f>
        <v>0</v>
      </c>
    </row>
    <row r="367" spans="2:3" ht="15" hidden="1" x14ac:dyDescent="0.25">
      <c r="B367" s="403" t="str">
        <f>IF(Conversions!P369=TRUE,"In","Out")</f>
        <v>Out</v>
      </c>
      <c r="C367" s="427">
        <f>Conversions!S369</f>
        <v>0</v>
      </c>
    </row>
    <row r="368" spans="2:3" ht="15" hidden="1" x14ac:dyDescent="0.25">
      <c r="B368" s="403" t="str">
        <f>IF(Conversions!P372=TRUE,"In","Out")</f>
        <v>Out</v>
      </c>
      <c r="C368" s="427">
        <f>Conversions!S372</f>
        <v>0</v>
      </c>
    </row>
    <row r="369" spans="2:3" ht="15" hidden="1" x14ac:dyDescent="0.25">
      <c r="B369" s="403" t="str">
        <f>IF(Conversions!P373=TRUE,"In","Out")</f>
        <v>Out</v>
      </c>
      <c r="C369" s="427">
        <f>Conversions!S373</f>
        <v>0</v>
      </c>
    </row>
  </sheetData>
  <sheetProtection algorithmName="SHA-512" hashValue="Cg2tQ6e+/6atQ8P+/ktIWClTUZGRbbXZYHMrMVNQIN/aC/h5Z5LNWzs0MW0McdVEftpLFv9y/fZNnWeDkkOEbw==" saltValue="XCzmyjL5VQIW5fdVcdojfA==" spinCount="100000" sheet="1" formatRows="0"/>
  <mergeCells count="1">
    <mergeCell ref="E8:E13"/>
  </mergeCells>
  <conditionalFormatting sqref="E14:E18 E341:E1048576 E1:E3 E7">
    <cfRule type="cellIs" dxfId="27" priority="10" operator="equal">
      <formula>""""</formula>
    </cfRule>
  </conditionalFormatting>
  <conditionalFormatting sqref="E19:E340">
    <cfRule type="cellIs" dxfId="26" priority="8" operator="equal">
      <formula>""""</formula>
    </cfRule>
  </conditionalFormatting>
  <conditionalFormatting sqref="E19:E340">
    <cfRule type="containsText" dxfId="25" priority="6" operator="containsText" text="Priority Debts">
      <formula>NOT(ISERROR(SEARCH("Priority Debts",E19)))</formula>
    </cfRule>
    <cfRule type="containsText" dxfId="24" priority="7" operator="containsText" text="Monthly Outgoings">
      <formula>NOT(ISERROR(SEARCH("Monthly Outgoings",E19)))</formula>
    </cfRule>
  </conditionalFormatting>
  <conditionalFormatting sqref="E29:E340">
    <cfRule type="cellIs" dxfId="23" priority="5" operator="equal">
      <formula>""""</formula>
    </cfRule>
  </conditionalFormatting>
  <conditionalFormatting sqref="E29:E340">
    <cfRule type="containsText" dxfId="22" priority="3" operator="containsText" text="Priority Debts">
      <formula>NOT(ISERROR(SEARCH("Priority Debts",E29)))</formula>
    </cfRule>
    <cfRule type="containsText" dxfId="21" priority="4" operator="containsText" text="Monthly Outgoings">
      <formula>NOT(ISERROR(SEARCH("Monthly Outgoings",E29)))</formula>
    </cfRule>
  </conditionalFormatting>
  <conditionalFormatting sqref="E18:E340">
    <cfRule type="cellIs" dxfId="20" priority="1" operator="equal">
      <formula>0</formula>
    </cfRule>
  </conditionalFormatting>
  <dataValidations xWindow="207" yWindow="283" count="1">
    <dataValidation type="textLength" allowBlank="1" showInputMessage="1" showErrorMessage="1" promptTitle="Length Limitation" prompt="Only 500 Characters available" sqref="E8:E13" xr:uid="{00000000-0002-0000-0900-000000000000}">
      <formula1>0</formula1>
      <formula2>500</formula2>
    </dataValidation>
  </dataValidations>
  <pageMargins left="0.19685039370078741" right="0.19685039370078741" top="0.19685039370078741" bottom="0.19685039370078741" header="0.31496062992125984" footer="0.31496062992125984"/>
  <pageSetup paperSize="9" scale="88" orientation="portrait" r:id="rId1"/>
  <drawing r:id="rId2"/>
  <legacyDrawing r:id="rId3"/>
  <controls>
    <mc:AlternateContent xmlns:mc="http://schemas.openxmlformats.org/markup-compatibility/2006">
      <mc:Choice Requires="x14">
        <control shapeId="38914" r:id="rId4" name="CommandButton1">
          <controlPr defaultSize="0" autoLine="0" r:id="rId5">
            <anchor moveWithCells="1">
              <from>
                <xdr:col>4</xdr:col>
                <xdr:colOff>38100</xdr:colOff>
                <xdr:row>0</xdr:row>
                <xdr:rowOff>28575</xdr:rowOff>
              </from>
              <to>
                <xdr:col>4</xdr:col>
                <xdr:colOff>2047875</xdr:colOff>
                <xdr:row>0</xdr:row>
                <xdr:rowOff>266700</xdr:rowOff>
              </to>
            </anchor>
          </controlPr>
        </control>
      </mc:Choice>
      <mc:Fallback>
        <control shapeId="38914" r:id="rId4" name="CommandButton1"/>
      </mc:Fallback>
    </mc:AlternateContent>
  </controls>
  <extLst>
    <ext xmlns:x14="http://schemas.microsoft.com/office/spreadsheetml/2009/9/main" uri="{78C0D931-6437-407d-A8EE-F0AAD7539E65}">
      <x14:conditionalFormattings>
        <x14:conditionalFormatting xmlns:xm="http://schemas.microsoft.com/office/excel/2006/main">
          <x14:cfRule type="containsText" priority="2" operator="containsText" id="{BB5CDE32-19C5-4E86-BD69-ED024DB1993A}">
            <xm:f>NOT(ISERROR(SEARCH("Monthly Income",E19)))</xm:f>
            <xm:f>"Monthly Income"</xm:f>
            <x14:dxf>
              <font>
                <b/>
                <i val="0"/>
              </font>
            </x14:dxf>
          </x14:cfRule>
          <xm:sqref>E19:E340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3" tint="0.39997558519241921"/>
  </sheetPr>
  <dimension ref="A2:AM675"/>
  <sheetViews>
    <sheetView showGridLines="0" showRowColHeaders="0" view="pageBreakPreview" topLeftCell="A10" zoomScaleNormal="55" zoomScaleSheetLayoutView="100" workbookViewId="0">
      <selection activeCell="Q66" sqref="Q66"/>
    </sheetView>
  </sheetViews>
  <sheetFormatPr defaultColWidth="3.7109375" defaultRowHeight="15" x14ac:dyDescent="0.25"/>
  <cols>
    <col min="1" max="1" width="1.7109375" style="130" customWidth="1"/>
    <col min="2" max="9" width="3.7109375" style="130" customWidth="1"/>
    <col min="10" max="12" width="4.7109375" style="130" customWidth="1"/>
    <col min="13" max="24" width="3.7109375" style="130" customWidth="1"/>
    <col min="25" max="27" width="4.7109375" style="130" customWidth="1"/>
    <col min="28" max="29" width="3.7109375" style="130" customWidth="1"/>
    <col min="30" max="30" width="4.7109375" style="130" customWidth="1"/>
    <col min="31" max="31" width="4.28515625" style="130" customWidth="1"/>
    <col min="32" max="32" width="4.7109375" style="130" customWidth="1"/>
    <col min="33" max="33" width="1.7109375" style="130" customWidth="1"/>
    <col min="34" max="34" width="3.7109375" style="130" hidden="1" customWidth="1"/>
    <col min="35" max="16384" width="3.7109375" style="130"/>
  </cols>
  <sheetData>
    <row r="2" spans="2:32" ht="18" x14ac:dyDescent="0.25">
      <c r="B2" s="235"/>
    </row>
    <row r="4" spans="2:32" x14ac:dyDescent="0.25">
      <c r="P4" s="290"/>
    </row>
    <row r="5" spans="2:32" x14ac:dyDescent="0.25">
      <c r="B5" s="131" t="s">
        <v>0</v>
      </c>
      <c r="C5" s="132"/>
      <c r="D5" s="132"/>
      <c r="E5" s="132"/>
      <c r="F5" s="133"/>
      <c r="G5" s="133"/>
      <c r="H5" s="133"/>
      <c r="I5" s="132"/>
      <c r="J5" s="680" t="str">
        <f>IF(Start!$C$9="","",Start!$C$9)</f>
        <v/>
      </c>
      <c r="K5" s="680"/>
      <c r="L5" s="680"/>
      <c r="M5" s="680"/>
      <c r="N5" s="680"/>
      <c r="O5" s="680"/>
      <c r="P5" s="134"/>
      <c r="Q5" s="232" t="s">
        <v>334</v>
      </c>
      <c r="R5" s="138"/>
      <c r="S5" s="138"/>
      <c r="T5" s="138"/>
      <c r="U5" s="138"/>
      <c r="V5" s="138"/>
      <c r="W5" s="139"/>
      <c r="X5" s="688" t="str">
        <f>IF(Start!$I$9="","",Start!$I$9)</f>
        <v/>
      </c>
      <c r="Y5" s="688"/>
      <c r="Z5" s="688"/>
      <c r="AA5" s="688"/>
      <c r="AB5" s="688"/>
      <c r="AC5" s="688"/>
      <c r="AD5" s="688"/>
      <c r="AE5" s="688"/>
      <c r="AF5" s="688"/>
    </row>
    <row r="6" spans="2:32" x14ac:dyDescent="0.25">
      <c r="B6" s="135" t="s">
        <v>333</v>
      </c>
      <c r="C6" s="136"/>
      <c r="D6" s="136"/>
      <c r="E6" s="136"/>
      <c r="F6" s="137"/>
      <c r="G6" s="137"/>
      <c r="H6" s="137"/>
      <c r="I6" s="136"/>
      <c r="J6" s="681" t="str">
        <f>IF(Start!$C$11="","",Start!$C$11)</f>
        <v/>
      </c>
      <c r="K6" s="605"/>
      <c r="L6" s="605"/>
      <c r="M6" s="605"/>
      <c r="N6" s="605"/>
      <c r="O6" s="605"/>
      <c r="P6" s="134"/>
      <c r="Q6" s="140" t="s">
        <v>13</v>
      </c>
      <c r="R6" s="141"/>
      <c r="S6" s="141"/>
      <c r="T6" s="141"/>
      <c r="U6" s="141"/>
      <c r="V6" s="141"/>
      <c r="W6" s="139"/>
      <c r="X6" s="686" t="str">
        <f>IF(Start!$I$11="","",Start!$I$11)</f>
        <v/>
      </c>
      <c r="Y6" s="686"/>
      <c r="Z6" s="686"/>
      <c r="AA6" s="686"/>
      <c r="AB6" s="686"/>
      <c r="AC6" s="686"/>
      <c r="AD6" s="686"/>
      <c r="AE6" s="686"/>
      <c r="AF6" s="686"/>
    </row>
    <row r="7" spans="2:32" x14ac:dyDescent="0.25">
      <c r="B7" s="135" t="s">
        <v>321</v>
      </c>
      <c r="J7" s="147" t="str">
        <f>Start!C13</f>
        <v>Single:</v>
      </c>
      <c r="M7" s="147" t="str">
        <f>Start!E13</f>
        <v>Joint:</v>
      </c>
      <c r="P7" s="134"/>
      <c r="Q7" s="143" t="s">
        <v>14</v>
      </c>
      <c r="R7" s="144"/>
      <c r="S7" s="144"/>
      <c r="T7" s="144"/>
      <c r="U7" s="144"/>
      <c r="V7" s="144"/>
      <c r="X7" s="579" t="str">
        <f>IF(Start!$I$13="","",Start!$I$13)</f>
        <v/>
      </c>
      <c r="Y7" s="579"/>
      <c r="Z7" s="579"/>
      <c r="AA7" s="579"/>
      <c r="AB7" s="579"/>
      <c r="AC7" s="579"/>
      <c r="AD7" s="579"/>
      <c r="AE7" s="579"/>
      <c r="AF7" s="579"/>
    </row>
    <row r="8" spans="2:32" x14ac:dyDescent="0.25">
      <c r="B8" s="135" t="s">
        <v>238</v>
      </c>
      <c r="C8" s="136"/>
      <c r="D8" s="136"/>
      <c r="E8" s="136"/>
      <c r="F8" s="137"/>
      <c r="G8" s="137"/>
      <c r="H8" s="137"/>
      <c r="I8" s="136"/>
      <c r="J8" s="605" t="str">
        <f>IF(Start!$C$15="","",Start!$C$15)</f>
        <v/>
      </c>
      <c r="K8" s="605"/>
      <c r="L8" s="605"/>
      <c r="M8" s="605"/>
      <c r="N8" s="605"/>
      <c r="O8" s="605"/>
      <c r="P8" s="134"/>
      <c r="X8" s="690" t="str">
        <f>IF(Start!$I$14="","",Start!$I$14)</f>
        <v/>
      </c>
      <c r="Y8" s="690"/>
      <c r="Z8" s="690"/>
      <c r="AA8" s="690"/>
      <c r="AB8" s="690"/>
      <c r="AC8" s="690"/>
      <c r="AD8" s="690"/>
      <c r="AE8" s="690"/>
      <c r="AF8" s="690"/>
    </row>
    <row r="9" spans="2:32" x14ac:dyDescent="0.25">
      <c r="B9" s="135" t="s">
        <v>239</v>
      </c>
      <c r="C9" s="136"/>
      <c r="D9" s="136"/>
      <c r="E9" s="136"/>
      <c r="F9" s="142"/>
      <c r="G9" s="142"/>
      <c r="H9" s="142"/>
      <c r="I9" s="136"/>
      <c r="J9" s="681" t="str">
        <f>IF(Start!$C$17="","",Start!$C$17)</f>
        <v/>
      </c>
      <c r="K9" s="605"/>
      <c r="L9" s="605"/>
      <c r="M9" s="605"/>
      <c r="N9" s="605"/>
      <c r="O9" s="605"/>
      <c r="P9" s="134"/>
      <c r="R9" s="144"/>
      <c r="S9" s="144"/>
      <c r="T9" s="144"/>
      <c r="U9" s="144"/>
      <c r="V9" s="144"/>
      <c r="X9" s="690" t="str">
        <f>IF(Start!$I$15="","",Start!$I$15)</f>
        <v/>
      </c>
      <c r="Y9" s="690"/>
      <c r="Z9" s="690"/>
      <c r="AA9" s="690"/>
      <c r="AB9" s="690"/>
      <c r="AC9" s="690"/>
      <c r="AD9" s="690"/>
      <c r="AE9" s="690"/>
      <c r="AF9" s="690"/>
    </row>
    <row r="10" spans="2:32" x14ac:dyDescent="0.25">
      <c r="B10" s="145" t="s">
        <v>3</v>
      </c>
      <c r="C10" s="134"/>
      <c r="D10" s="134"/>
      <c r="E10" s="134"/>
      <c r="F10" s="143"/>
      <c r="G10" s="143"/>
      <c r="H10" s="143"/>
      <c r="I10" s="134"/>
      <c r="J10" s="682" t="str">
        <f>IF(Start!$C$18="","",Start!$C$18)</f>
        <v/>
      </c>
      <c r="K10" s="682"/>
      <c r="L10" s="682"/>
      <c r="M10" s="682"/>
      <c r="N10" s="682"/>
      <c r="O10" s="682"/>
      <c r="P10" s="134"/>
      <c r="R10" s="144"/>
      <c r="S10" s="144"/>
      <c r="T10" s="144"/>
      <c r="U10" s="144"/>
      <c r="V10" s="144"/>
      <c r="X10" s="691" t="str">
        <f>IF(Start!$I$16="","",Start!$I$16)</f>
        <v/>
      </c>
      <c r="Y10" s="691"/>
      <c r="Z10" s="691"/>
      <c r="AA10" s="691"/>
      <c r="AB10" s="691"/>
      <c r="AC10" s="691"/>
      <c r="AD10" s="691"/>
      <c r="AE10" s="691"/>
      <c r="AF10" s="691"/>
    </row>
    <row r="11" spans="2:32" x14ac:dyDescent="0.25">
      <c r="J11" s="682" t="str">
        <f>IF(Start!$C$19="","",Start!$C$19)</f>
        <v/>
      </c>
      <c r="K11" s="682"/>
      <c r="L11" s="682"/>
      <c r="M11" s="682"/>
      <c r="N11" s="682"/>
      <c r="O11" s="682"/>
      <c r="P11" s="134"/>
      <c r="Q11" s="140" t="s">
        <v>352</v>
      </c>
      <c r="R11" s="141"/>
      <c r="S11" s="141"/>
      <c r="T11" s="141"/>
      <c r="U11" s="141"/>
      <c r="V11" s="141"/>
      <c r="W11" s="141"/>
      <c r="X11" s="686" t="str">
        <f>IF(Start!$I$18="","",Start!$I$18)</f>
        <v/>
      </c>
      <c r="Y11" s="686"/>
      <c r="Z11" s="686"/>
      <c r="AA11" s="686"/>
      <c r="AB11" s="686"/>
      <c r="AC11" s="686"/>
      <c r="AD11" s="686"/>
      <c r="AE11" s="686"/>
      <c r="AF11" s="146"/>
    </row>
    <row r="12" spans="2:32" x14ac:dyDescent="0.25">
      <c r="C12" s="134"/>
      <c r="D12" s="134"/>
      <c r="E12" s="134"/>
      <c r="F12" s="143"/>
      <c r="G12" s="143"/>
      <c r="H12" s="143"/>
      <c r="I12" s="134"/>
      <c r="J12" s="682" t="str">
        <f>IF(Start!$C$20="","",Start!$C$20)</f>
        <v/>
      </c>
      <c r="K12" s="682"/>
      <c r="L12" s="682"/>
      <c r="M12" s="682"/>
      <c r="N12" s="682"/>
      <c r="O12" s="682"/>
      <c r="P12" s="134"/>
      <c r="Q12" s="140" t="s">
        <v>15</v>
      </c>
      <c r="R12" s="141"/>
      <c r="S12" s="141"/>
      <c r="T12" s="141"/>
      <c r="U12" s="141"/>
      <c r="V12" s="141"/>
      <c r="W12" s="141"/>
      <c r="X12" s="686" t="str">
        <f>IF(Start!$I$20="","",Start!$I$20)</f>
        <v/>
      </c>
      <c r="Y12" s="686"/>
      <c r="Z12" s="686"/>
      <c r="AA12" s="686"/>
      <c r="AB12" s="686"/>
      <c r="AC12" s="686"/>
      <c r="AD12" s="686"/>
      <c r="AE12" s="686"/>
      <c r="AF12" s="146"/>
    </row>
    <row r="13" spans="2:32" x14ac:dyDescent="0.25">
      <c r="B13" s="286"/>
      <c r="C13" s="134"/>
      <c r="D13" s="134"/>
      <c r="E13" s="134"/>
      <c r="F13" s="144"/>
      <c r="G13" s="144"/>
      <c r="H13" s="144"/>
      <c r="I13" s="134"/>
      <c r="J13" s="682" t="str">
        <f>IF(Start!$C$21="","",Start!$C$21)</f>
        <v/>
      </c>
      <c r="K13" s="682"/>
      <c r="L13" s="682"/>
      <c r="M13" s="682"/>
      <c r="N13" s="682"/>
      <c r="O13" s="682"/>
      <c r="P13" s="134"/>
      <c r="Q13" s="140" t="s">
        <v>16</v>
      </c>
      <c r="R13" s="141"/>
      <c r="S13" s="141"/>
      <c r="T13" s="141"/>
      <c r="U13" s="141"/>
      <c r="V13" s="141"/>
      <c r="W13" s="141"/>
      <c r="X13" s="689" t="str">
        <f>IF(Start!$I$22="","",Start!$I$22)</f>
        <v/>
      </c>
      <c r="Y13" s="686"/>
      <c r="Z13" s="686"/>
      <c r="AA13" s="686"/>
      <c r="AB13" s="686"/>
      <c r="AC13" s="686"/>
      <c r="AD13" s="686"/>
      <c r="AE13" s="686"/>
      <c r="AF13" s="146"/>
    </row>
    <row r="14" spans="2:32" x14ac:dyDescent="0.25">
      <c r="B14" s="135" t="s">
        <v>23</v>
      </c>
      <c r="C14" s="136"/>
      <c r="D14" s="136"/>
      <c r="E14" s="136"/>
      <c r="F14" s="136"/>
      <c r="G14" s="137"/>
      <c r="H14" s="136"/>
      <c r="I14" s="136"/>
      <c r="J14" s="147" t="s">
        <v>349</v>
      </c>
      <c r="K14" s="291">
        <f>Start!$D$23</f>
        <v>0</v>
      </c>
      <c r="L14" s="136"/>
      <c r="M14" s="136"/>
      <c r="N14" s="147" t="s">
        <v>350</v>
      </c>
      <c r="O14" s="291">
        <f>Start!$F$23</f>
        <v>0</v>
      </c>
      <c r="P14" s="134"/>
      <c r="Q14" s="140" t="s">
        <v>331</v>
      </c>
      <c r="R14" s="141"/>
      <c r="S14" s="141"/>
      <c r="T14" s="141"/>
      <c r="U14" s="141"/>
      <c r="V14" s="141"/>
      <c r="W14" s="141"/>
      <c r="X14" s="689" t="str">
        <f>IF(Start!$I$24="","",Start!$I$24)</f>
        <v/>
      </c>
      <c r="Y14" s="686"/>
      <c r="Z14" s="686"/>
      <c r="AA14" s="686"/>
      <c r="AB14" s="686"/>
      <c r="AC14" s="686"/>
      <c r="AD14" s="686"/>
      <c r="AE14" s="686"/>
      <c r="AF14" s="146"/>
    </row>
    <row r="15" spans="2:32" x14ac:dyDescent="0.25">
      <c r="B15" s="149" t="s">
        <v>5</v>
      </c>
      <c r="C15" s="150"/>
      <c r="D15" s="150"/>
      <c r="E15" s="150"/>
      <c r="F15" s="151"/>
      <c r="G15" s="151"/>
      <c r="H15" s="151"/>
      <c r="I15" s="150"/>
      <c r="J15" s="684" t="str">
        <f>IF(Start!$C$24="","",Start!$C$24)</f>
        <v/>
      </c>
      <c r="K15" s="684"/>
      <c r="L15" s="684"/>
      <c r="M15" s="684"/>
      <c r="N15" s="684"/>
      <c r="O15" s="684"/>
      <c r="P15" s="134"/>
      <c r="Q15" s="233" t="s">
        <v>313</v>
      </c>
    </row>
    <row r="16" spans="2:32" x14ac:dyDescent="0.25">
      <c r="B16" s="152"/>
      <c r="C16" s="152"/>
      <c r="D16" s="152"/>
      <c r="E16" s="152"/>
      <c r="F16" s="153"/>
      <c r="G16" s="153"/>
      <c r="H16" s="153"/>
      <c r="I16" s="152"/>
      <c r="J16" s="685" t="str">
        <f>IF(Start!$C$25="","",Start!C25)</f>
        <v/>
      </c>
      <c r="K16" s="685"/>
      <c r="L16" s="685"/>
      <c r="M16" s="685"/>
      <c r="N16" s="685"/>
      <c r="O16" s="685"/>
      <c r="P16" s="134"/>
    </row>
    <row r="17" spans="2:33" x14ac:dyDescent="0.25">
      <c r="B17" s="154" t="s">
        <v>6</v>
      </c>
      <c r="C17" s="139"/>
      <c r="D17" s="139"/>
      <c r="E17" s="139"/>
      <c r="F17" s="139"/>
      <c r="G17" s="139"/>
      <c r="H17" s="139"/>
      <c r="I17" s="139"/>
      <c r="J17" s="139"/>
      <c r="K17" s="139"/>
      <c r="L17" s="687">
        <f>Start!$C$27</f>
        <v>0</v>
      </c>
      <c r="M17" s="687"/>
      <c r="N17" s="687"/>
      <c r="O17" s="687"/>
      <c r="P17" s="134"/>
    </row>
    <row r="18" spans="2:33" x14ac:dyDescent="0.25">
      <c r="B18" s="154" t="s">
        <v>7</v>
      </c>
      <c r="C18" s="139"/>
      <c r="D18" s="139"/>
      <c r="E18" s="139"/>
      <c r="F18" s="232"/>
      <c r="G18" s="232"/>
      <c r="H18" s="232"/>
      <c r="I18" s="139"/>
      <c r="J18" s="139"/>
      <c r="K18" s="139"/>
      <c r="L18" s="686">
        <f>Start!$C$29</f>
        <v>0</v>
      </c>
      <c r="M18" s="686"/>
      <c r="N18" s="686"/>
      <c r="O18" s="686"/>
      <c r="P18" s="134"/>
      <c r="Q18" s="143" t="s">
        <v>335</v>
      </c>
      <c r="R18" s="150"/>
      <c r="S18" s="150"/>
      <c r="T18" s="150"/>
      <c r="U18" s="150"/>
      <c r="V18" s="150"/>
      <c r="W18" s="150"/>
      <c r="X18" s="150"/>
      <c r="Y18" s="150"/>
      <c r="Z18" s="150"/>
      <c r="AA18" s="150"/>
      <c r="AB18" s="150"/>
      <c r="AC18" s="150"/>
      <c r="AD18" s="150"/>
      <c r="AE18" s="150"/>
      <c r="AF18" s="150"/>
    </row>
    <row r="19" spans="2:33" x14ac:dyDescent="0.25">
      <c r="B19" s="437" t="str">
        <f>Start!B31</f>
        <v>Housing tenure:</v>
      </c>
      <c r="C19" s="134"/>
      <c r="D19" s="134"/>
      <c r="E19" s="134"/>
      <c r="F19" s="143"/>
      <c r="G19" s="143"/>
      <c r="H19" s="143"/>
      <c r="I19" s="134"/>
      <c r="J19" s="134"/>
      <c r="K19" s="134"/>
      <c r="L19" s="134"/>
      <c r="M19" s="134"/>
    </row>
    <row r="20" spans="2:33" ht="15" customHeight="1" x14ac:dyDescent="0.25">
      <c r="B20" s="435"/>
      <c r="C20" s="155"/>
      <c r="D20" s="155"/>
      <c r="E20" s="155"/>
      <c r="F20" s="156"/>
      <c r="G20" s="156"/>
      <c r="H20" s="156"/>
      <c r="I20" s="156"/>
      <c r="J20" s="157"/>
      <c r="K20" s="155"/>
      <c r="L20" s="155"/>
      <c r="M20" s="155"/>
      <c r="O20" s="436"/>
      <c r="P20" s="436"/>
    </row>
    <row r="21" spans="2:33" ht="9" customHeight="1" x14ac:dyDescent="0.25"/>
    <row r="22" spans="2:33" ht="9" customHeight="1" x14ac:dyDescent="0.25">
      <c r="B22" s="292"/>
      <c r="C22" s="292"/>
      <c r="D22" s="292"/>
      <c r="E22" s="292"/>
      <c r="F22" s="292"/>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row>
    <row r="23" spans="2:33" ht="15" customHeight="1" x14ac:dyDescent="0.25">
      <c r="D23" s="155"/>
      <c r="E23" s="155"/>
      <c r="F23" s="155"/>
      <c r="G23" s="155"/>
      <c r="H23" s="155"/>
      <c r="I23" s="155"/>
      <c r="J23" s="158"/>
      <c r="K23" s="155"/>
      <c r="L23" s="156"/>
      <c r="M23" s="155"/>
      <c r="Q23" s="538" t="s">
        <v>368</v>
      </c>
      <c r="R23" s="539"/>
      <c r="S23" s="134"/>
      <c r="T23" s="134"/>
      <c r="U23" s="134"/>
      <c r="V23" s="134"/>
      <c r="W23" s="134"/>
      <c r="X23" s="134"/>
      <c r="Y23" s="134"/>
      <c r="Z23" s="134"/>
      <c r="AA23" s="134"/>
      <c r="AB23" s="134"/>
      <c r="AC23" s="134"/>
      <c r="AD23" s="692" t="s">
        <v>24</v>
      </c>
      <c r="AE23" s="692"/>
      <c r="AF23" s="692"/>
    </row>
    <row r="24" spans="2:33" ht="16.5" thickBot="1" x14ac:dyDescent="0.3">
      <c r="B24" s="293" t="s">
        <v>236</v>
      </c>
      <c r="C24" s="294"/>
      <c r="D24" s="294"/>
      <c r="E24" s="294"/>
      <c r="F24" s="294"/>
      <c r="G24" s="294"/>
      <c r="H24" s="294"/>
      <c r="I24" s="294"/>
      <c r="J24" s="294"/>
      <c r="K24" s="294"/>
      <c r="M24" s="683" t="s">
        <v>237</v>
      </c>
      <c r="N24" s="683"/>
      <c r="O24" s="683"/>
      <c r="Q24" s="540" t="s">
        <v>369</v>
      </c>
      <c r="R24" s="541"/>
      <c r="S24" s="132"/>
      <c r="T24" s="132"/>
      <c r="U24" s="132"/>
      <c r="V24" s="132"/>
      <c r="W24" s="132"/>
      <c r="X24" s="132"/>
      <c r="Y24" s="132"/>
      <c r="Z24" s="132"/>
      <c r="AA24" s="132"/>
      <c r="AB24" s="132"/>
      <c r="AC24" s="132"/>
      <c r="AD24" s="542"/>
      <c r="AE24" s="542"/>
      <c r="AF24" s="542"/>
    </row>
    <row r="25" spans="2:33" ht="15" customHeight="1" x14ac:dyDescent="0.25">
      <c r="B25" s="295" t="s">
        <v>229</v>
      </c>
      <c r="C25" s="296"/>
      <c r="D25" s="296"/>
      <c r="E25" s="296"/>
      <c r="F25" s="296"/>
      <c r="G25" s="296"/>
      <c r="H25" s="296"/>
      <c r="I25" s="296"/>
      <c r="J25" s="296"/>
      <c r="K25" s="296"/>
      <c r="L25" s="297"/>
      <c r="M25" s="607">
        <f>Conversions!$H$48</f>
        <v>0</v>
      </c>
      <c r="N25" s="607"/>
      <c r="O25" s="607"/>
      <c r="P25" s="134"/>
      <c r="Q25" s="543" t="s">
        <v>370</v>
      </c>
      <c r="R25" s="150"/>
      <c r="S25" s="150"/>
      <c r="T25" s="150"/>
      <c r="U25" s="150"/>
      <c r="V25" s="150"/>
      <c r="W25" s="150"/>
      <c r="X25" s="150"/>
      <c r="Y25" s="150"/>
      <c r="Z25" s="150"/>
      <c r="AA25" s="150"/>
      <c r="AB25" s="150"/>
      <c r="AC25" s="150"/>
      <c r="AD25" s="606" t="s">
        <v>24</v>
      </c>
      <c r="AE25" s="606"/>
      <c r="AF25" s="606"/>
    </row>
    <row r="26" spans="2:33" x14ac:dyDescent="0.25">
      <c r="B26" s="298" t="s">
        <v>222</v>
      </c>
      <c r="C26" s="299"/>
      <c r="D26" s="299"/>
      <c r="E26" s="299"/>
      <c r="F26" s="299"/>
      <c r="G26" s="299"/>
      <c r="H26" s="299"/>
      <c r="I26" s="299"/>
      <c r="J26" s="299"/>
      <c r="K26" s="299"/>
      <c r="L26" s="299"/>
      <c r="M26" s="607">
        <f>Conversions!$E$368</f>
        <v>0</v>
      </c>
      <c r="N26" s="607"/>
      <c r="O26" s="607"/>
      <c r="Q26" s="544" t="s">
        <v>371</v>
      </c>
      <c r="R26" s="152"/>
      <c r="S26" s="152"/>
      <c r="T26" s="152"/>
      <c r="U26" s="152"/>
      <c r="V26" s="152"/>
      <c r="W26" s="152"/>
      <c r="X26" s="152"/>
      <c r="Y26" s="152"/>
      <c r="Z26" s="152"/>
      <c r="AA26" s="152"/>
      <c r="AB26" s="152"/>
      <c r="AC26" s="152"/>
      <c r="AD26" s="545"/>
      <c r="AE26" s="545"/>
      <c r="AF26" s="545"/>
    </row>
    <row r="27" spans="2:33" x14ac:dyDescent="0.25">
      <c r="B27" s="438" t="s">
        <v>372</v>
      </c>
      <c r="C27" s="439"/>
      <c r="D27" s="439"/>
      <c r="E27" s="439"/>
      <c r="F27" s="439"/>
      <c r="G27" s="439"/>
      <c r="H27" s="439"/>
      <c r="I27" s="439"/>
      <c r="J27" s="439"/>
      <c r="K27" s="439"/>
      <c r="L27" s="439"/>
      <c r="M27" s="607">
        <f>Conversions!$E$369</f>
        <v>25</v>
      </c>
      <c r="N27" s="607"/>
      <c r="O27" s="607"/>
      <c r="Q27" s="538"/>
    </row>
    <row r="28" spans="2:33" x14ac:dyDescent="0.25">
      <c r="B28" s="476" t="s">
        <v>324</v>
      </c>
      <c r="C28" s="477"/>
      <c r="D28" s="477"/>
      <c r="E28" s="477"/>
      <c r="F28" s="477"/>
      <c r="G28" s="477"/>
      <c r="H28" s="477"/>
      <c r="I28" s="477"/>
      <c r="J28" s="477"/>
      <c r="K28" s="477"/>
      <c r="L28" s="477"/>
      <c r="M28" s="607">
        <f>Conversions!$G$370</f>
        <v>0</v>
      </c>
      <c r="N28" s="607"/>
      <c r="O28" s="607"/>
      <c r="Q28" s="145" t="s">
        <v>240</v>
      </c>
    </row>
    <row r="29" spans="2:33" x14ac:dyDescent="0.25">
      <c r="L29" s="302" t="s">
        <v>223</v>
      </c>
      <c r="M29" s="611">
        <f>$M$25-$M$26-$M$27-$M$28</f>
        <v>-25</v>
      </c>
      <c r="N29" s="611"/>
      <c r="O29" s="611"/>
      <c r="Q29" s="608" t="s">
        <v>329</v>
      </c>
      <c r="R29" s="609"/>
      <c r="S29" s="609"/>
      <c r="T29" s="609"/>
      <c r="U29" s="609"/>
      <c r="V29" s="609"/>
      <c r="W29" s="609"/>
      <c r="X29" s="609"/>
      <c r="Y29" s="609"/>
      <c r="Z29" s="609"/>
      <c r="AA29" s="609"/>
      <c r="AB29" s="609"/>
      <c r="AC29" s="609"/>
      <c r="AD29" s="609"/>
      <c r="AE29" s="609"/>
      <c r="AF29" s="610"/>
    </row>
    <row r="30" spans="2:33" ht="15" customHeight="1" x14ac:dyDescent="0.25">
      <c r="L30" s="302" t="s">
        <v>224</v>
      </c>
      <c r="M30" s="612" t="str">
        <f>Conversions!$E$385</f>
        <v/>
      </c>
      <c r="N30" s="612"/>
      <c r="O30" s="612"/>
      <c r="Q30" s="613" t="s">
        <v>330</v>
      </c>
      <c r="R30" s="614"/>
      <c r="S30" s="614"/>
      <c r="T30" s="614"/>
      <c r="U30" s="614"/>
      <c r="V30" s="614"/>
      <c r="W30" s="614"/>
      <c r="X30" s="614"/>
      <c r="Y30" s="614"/>
      <c r="Z30" s="614"/>
      <c r="AA30" s="614"/>
      <c r="AB30" s="614"/>
      <c r="AC30" s="614"/>
      <c r="AD30" s="614"/>
      <c r="AE30" s="614"/>
      <c r="AF30" s="615"/>
    </row>
    <row r="31" spans="2:33" ht="15" customHeight="1" x14ac:dyDescent="0.25">
      <c r="Q31" s="616" t="str">
        <f>IF(Notes!E8="","",Notes!E8)</f>
        <v/>
      </c>
      <c r="R31" s="617"/>
      <c r="S31" s="617"/>
      <c r="T31" s="617"/>
      <c r="U31" s="617"/>
      <c r="V31" s="617"/>
      <c r="W31" s="617"/>
      <c r="X31" s="617"/>
      <c r="Y31" s="617"/>
      <c r="Z31" s="617"/>
      <c r="AA31" s="617"/>
      <c r="AB31" s="617"/>
      <c r="AC31" s="617"/>
      <c r="AD31" s="617"/>
      <c r="AE31" s="617"/>
      <c r="AF31" s="618"/>
      <c r="AG31" s="301"/>
    </row>
    <row r="32" spans="2:33" ht="15" customHeight="1" thickBot="1" x14ac:dyDescent="0.3">
      <c r="B32" s="293" t="s">
        <v>247</v>
      </c>
      <c r="C32" s="294"/>
      <c r="D32" s="294"/>
      <c r="E32" s="294"/>
      <c r="F32" s="294"/>
      <c r="G32" s="294"/>
      <c r="H32" s="294"/>
      <c r="I32" s="294"/>
      <c r="J32" s="294"/>
      <c r="K32" s="294"/>
      <c r="L32" s="294"/>
      <c r="M32" s="303"/>
      <c r="N32" s="303"/>
      <c r="O32" s="303"/>
      <c r="Q32" s="619"/>
      <c r="R32" s="620"/>
      <c r="S32" s="620"/>
      <c r="T32" s="620"/>
      <c r="U32" s="620"/>
      <c r="V32" s="620"/>
      <c r="W32" s="620"/>
      <c r="X32" s="620"/>
      <c r="Y32" s="620"/>
      <c r="Z32" s="620"/>
      <c r="AA32" s="620"/>
      <c r="AB32" s="620"/>
      <c r="AC32" s="620"/>
      <c r="AD32" s="620"/>
      <c r="AE32" s="620"/>
      <c r="AF32" s="621"/>
      <c r="AG32" s="301"/>
    </row>
    <row r="33" spans="2:33" ht="15" customHeight="1" x14ac:dyDescent="0.25">
      <c r="B33" s="304" t="s">
        <v>225</v>
      </c>
      <c r="C33" s="305"/>
      <c r="D33" s="305"/>
      <c r="E33" s="305"/>
      <c r="F33" s="305"/>
      <c r="G33" s="305"/>
      <c r="H33" s="305"/>
      <c r="I33" s="305"/>
      <c r="J33" s="305"/>
      <c r="K33" s="305"/>
      <c r="L33" s="305"/>
      <c r="M33" s="607">
        <f>Conversions!$H$14</f>
        <v>0</v>
      </c>
      <c r="N33" s="607"/>
      <c r="O33" s="607"/>
      <c r="Q33" s="619"/>
      <c r="R33" s="620"/>
      <c r="S33" s="620"/>
      <c r="T33" s="620"/>
      <c r="U33" s="620"/>
      <c r="V33" s="620"/>
      <c r="W33" s="620"/>
      <c r="X33" s="620"/>
      <c r="Y33" s="620"/>
      <c r="Z33" s="620"/>
      <c r="AA33" s="620"/>
      <c r="AB33" s="620"/>
      <c r="AC33" s="620"/>
      <c r="AD33" s="620"/>
      <c r="AE33" s="620"/>
      <c r="AF33" s="621"/>
      <c r="AG33" s="301"/>
    </row>
    <row r="34" spans="2:33" ht="15" customHeight="1" x14ac:dyDescent="0.25">
      <c r="B34" s="306" t="s">
        <v>336</v>
      </c>
      <c r="C34" s="307"/>
      <c r="D34" s="307"/>
      <c r="E34" s="307"/>
      <c r="F34" s="307"/>
      <c r="G34" s="307"/>
      <c r="H34" s="307"/>
      <c r="I34" s="307"/>
      <c r="J34" s="307"/>
      <c r="K34" s="307"/>
      <c r="L34" s="307"/>
      <c r="M34" s="607">
        <f>Conversions!$H$30</f>
        <v>0</v>
      </c>
      <c r="N34" s="607"/>
      <c r="O34" s="607"/>
      <c r="Q34" s="619"/>
      <c r="R34" s="620"/>
      <c r="S34" s="620"/>
      <c r="T34" s="620"/>
      <c r="U34" s="620"/>
      <c r="V34" s="620"/>
      <c r="W34" s="620"/>
      <c r="X34" s="620"/>
      <c r="Y34" s="620"/>
      <c r="Z34" s="620"/>
      <c r="AA34" s="620"/>
      <c r="AB34" s="620"/>
      <c r="AC34" s="620"/>
      <c r="AD34" s="620"/>
      <c r="AE34" s="620"/>
      <c r="AF34" s="621"/>
      <c r="AG34" s="301"/>
    </row>
    <row r="35" spans="2:33" ht="15" customHeight="1" x14ac:dyDescent="0.25">
      <c r="B35" s="306" t="s">
        <v>59</v>
      </c>
      <c r="C35" s="307"/>
      <c r="D35" s="307"/>
      <c r="E35" s="307"/>
      <c r="F35" s="307"/>
      <c r="G35" s="307"/>
      <c r="H35" s="307"/>
      <c r="I35" s="307"/>
      <c r="J35" s="307"/>
      <c r="K35" s="307"/>
      <c r="L35" s="307"/>
      <c r="M35" s="607">
        <f>Conversions!$H$38</f>
        <v>0</v>
      </c>
      <c r="N35" s="607"/>
      <c r="O35" s="607"/>
      <c r="Q35" s="619"/>
      <c r="R35" s="620"/>
      <c r="S35" s="620"/>
      <c r="T35" s="620"/>
      <c r="U35" s="620"/>
      <c r="V35" s="620"/>
      <c r="W35" s="620"/>
      <c r="X35" s="620"/>
      <c r="Y35" s="620"/>
      <c r="Z35" s="620"/>
      <c r="AA35" s="620"/>
      <c r="AB35" s="620"/>
      <c r="AC35" s="620"/>
      <c r="AD35" s="620"/>
      <c r="AE35" s="620"/>
      <c r="AF35" s="621"/>
      <c r="AG35" s="301"/>
    </row>
    <row r="36" spans="2:33" ht="17.25" customHeight="1" x14ac:dyDescent="0.25">
      <c r="B36" s="308" t="s">
        <v>57</v>
      </c>
      <c r="C36" s="309"/>
      <c r="D36" s="309"/>
      <c r="E36" s="309"/>
      <c r="F36" s="309"/>
      <c r="G36" s="309"/>
      <c r="H36" s="309"/>
      <c r="I36" s="309"/>
      <c r="J36" s="309"/>
      <c r="K36" s="309"/>
      <c r="L36" s="309"/>
      <c r="M36" s="607">
        <f>Conversions!$H$47</f>
        <v>0</v>
      </c>
      <c r="N36" s="607"/>
      <c r="O36" s="607"/>
      <c r="Q36" s="619"/>
      <c r="R36" s="620"/>
      <c r="S36" s="620"/>
      <c r="T36" s="620"/>
      <c r="U36" s="620"/>
      <c r="V36" s="620"/>
      <c r="W36" s="620"/>
      <c r="X36" s="620"/>
      <c r="Y36" s="620"/>
      <c r="Z36" s="620"/>
      <c r="AA36" s="620"/>
      <c r="AB36" s="620"/>
      <c r="AC36" s="620"/>
      <c r="AD36" s="620"/>
      <c r="AE36" s="620"/>
      <c r="AF36" s="621"/>
      <c r="AG36" s="301"/>
    </row>
    <row r="37" spans="2:33" ht="15" customHeight="1" x14ac:dyDescent="0.25">
      <c r="L37" s="302" t="s">
        <v>229</v>
      </c>
      <c r="M37" s="611">
        <f>Conversions!$H$48</f>
        <v>0</v>
      </c>
      <c r="N37" s="611"/>
      <c r="O37" s="611"/>
      <c r="Q37" s="619"/>
      <c r="R37" s="620"/>
      <c r="S37" s="620"/>
      <c r="T37" s="620"/>
      <c r="U37" s="620"/>
      <c r="V37" s="620"/>
      <c r="W37" s="620"/>
      <c r="X37" s="620"/>
      <c r="Y37" s="620"/>
      <c r="Z37" s="620"/>
      <c r="AA37" s="620"/>
      <c r="AB37" s="620"/>
      <c r="AC37" s="620"/>
      <c r="AD37" s="620"/>
      <c r="AE37" s="620"/>
      <c r="AF37" s="621"/>
      <c r="AG37" s="301"/>
    </row>
    <row r="38" spans="2:33" ht="15" customHeight="1" x14ac:dyDescent="0.25">
      <c r="Q38" s="619"/>
      <c r="R38" s="620"/>
      <c r="S38" s="620"/>
      <c r="T38" s="620"/>
      <c r="U38" s="620"/>
      <c r="V38" s="620"/>
      <c r="W38" s="620"/>
      <c r="X38" s="620"/>
      <c r="Y38" s="620"/>
      <c r="Z38" s="620"/>
      <c r="AA38" s="620"/>
      <c r="AB38" s="620"/>
      <c r="AC38" s="620"/>
      <c r="AD38" s="620"/>
      <c r="AE38" s="620"/>
      <c r="AF38" s="621"/>
      <c r="AG38" s="301"/>
    </row>
    <row r="39" spans="2:33" ht="15" customHeight="1" thickBot="1" x14ac:dyDescent="0.3">
      <c r="B39" s="293" t="s">
        <v>249</v>
      </c>
      <c r="C39" s="294"/>
      <c r="D39" s="294"/>
      <c r="E39" s="294"/>
      <c r="F39" s="294"/>
      <c r="G39" s="294"/>
      <c r="H39" s="294"/>
      <c r="I39" s="294"/>
      <c r="J39" s="294"/>
      <c r="K39" s="294"/>
      <c r="L39" s="294"/>
      <c r="M39" s="303"/>
      <c r="N39" s="303"/>
      <c r="O39" s="303"/>
      <c r="Q39" s="622"/>
      <c r="R39" s="623"/>
      <c r="S39" s="623"/>
      <c r="T39" s="623"/>
      <c r="U39" s="623"/>
      <c r="V39" s="623"/>
      <c r="W39" s="623"/>
      <c r="X39" s="623"/>
      <c r="Y39" s="623"/>
      <c r="Z39" s="623"/>
      <c r="AA39" s="623"/>
      <c r="AB39" s="623"/>
      <c r="AC39" s="623"/>
      <c r="AD39" s="623"/>
      <c r="AE39" s="623"/>
      <c r="AF39" s="624"/>
      <c r="AG39" s="301"/>
    </row>
    <row r="40" spans="2:33" ht="15" customHeight="1" x14ac:dyDescent="0.25">
      <c r="B40" s="144" t="str">
        <f>Conversions!C52</f>
        <v>Rent</v>
      </c>
      <c r="M40" s="607">
        <f>Conversions!$H$52</f>
        <v>0</v>
      </c>
      <c r="N40" s="607"/>
      <c r="O40" s="607"/>
      <c r="Q40" s="625" t="str">
        <f>IF(Notes!E17="","",Notes!E17)</f>
        <v/>
      </c>
      <c r="R40" s="625"/>
      <c r="S40" s="625"/>
      <c r="T40" s="625"/>
      <c r="U40" s="625"/>
      <c r="V40" s="625"/>
      <c r="W40" s="625"/>
      <c r="X40" s="625"/>
      <c r="Y40" s="625"/>
      <c r="Z40" s="625"/>
      <c r="AA40" s="625"/>
      <c r="AB40" s="625"/>
      <c r="AC40" s="625"/>
      <c r="AD40" s="625"/>
      <c r="AE40" s="625"/>
      <c r="AF40" s="625"/>
      <c r="AG40" s="301"/>
    </row>
    <row r="41" spans="2:33" ht="15" customHeight="1" x14ac:dyDescent="0.25">
      <c r="B41" s="558" t="str">
        <f>Conversions!C54</f>
        <v>Mortgage</v>
      </c>
      <c r="C41" s="559"/>
      <c r="D41" s="559"/>
      <c r="E41" s="559"/>
      <c r="F41" s="559"/>
      <c r="G41" s="559"/>
      <c r="H41" s="559"/>
      <c r="I41" s="559"/>
      <c r="J41" s="559"/>
      <c r="K41" s="559"/>
      <c r="L41" s="559"/>
      <c r="M41" s="607">
        <f>Conversions!$H$54</f>
        <v>0</v>
      </c>
      <c r="N41" s="607"/>
      <c r="O41" s="607"/>
      <c r="Q41" s="537" t="str">
        <f>IF(Notes!E18="","",Notes!E18)</f>
        <v>Notes:</v>
      </c>
      <c r="R41" s="525"/>
      <c r="S41" s="525"/>
      <c r="T41" s="525"/>
      <c r="U41" s="525"/>
      <c r="V41" s="525"/>
      <c r="W41" s="525"/>
      <c r="X41" s="525"/>
      <c r="Y41" s="525"/>
      <c r="Z41" s="525"/>
      <c r="AA41" s="525"/>
      <c r="AB41" s="525"/>
      <c r="AC41" s="525"/>
      <c r="AD41" s="525"/>
      <c r="AE41" s="525"/>
      <c r="AF41" s="525"/>
      <c r="AG41" s="301"/>
    </row>
    <row r="42" spans="2:33" ht="15" customHeight="1" x14ac:dyDescent="0.25">
      <c r="B42" s="554" t="s">
        <v>373</v>
      </c>
      <c r="C42" s="555"/>
      <c r="D42" s="555"/>
      <c r="E42" s="555"/>
      <c r="F42" s="555"/>
      <c r="G42" s="555"/>
      <c r="H42" s="555"/>
      <c r="I42" s="555"/>
      <c r="J42" s="555"/>
      <c r="K42" s="555"/>
      <c r="L42" s="555"/>
      <c r="M42" s="607">
        <f>Conversions!$H$56</f>
        <v>0</v>
      </c>
      <c r="N42" s="607"/>
      <c r="O42" s="607"/>
      <c r="Q42" s="659" t="str">
        <f>IF(Notes!E19="","",Notes!E19)</f>
        <v/>
      </c>
      <c r="R42" s="659"/>
      <c r="S42" s="659"/>
      <c r="T42" s="659"/>
      <c r="U42" s="659"/>
      <c r="V42" s="659"/>
      <c r="W42" s="659"/>
      <c r="X42" s="659"/>
      <c r="Y42" s="659"/>
      <c r="Z42" s="659"/>
      <c r="AA42" s="659"/>
      <c r="AB42" s="659"/>
      <c r="AC42" s="659"/>
      <c r="AD42" s="659"/>
      <c r="AE42" s="659"/>
      <c r="AF42" s="659"/>
      <c r="AG42" s="301"/>
    </row>
    <row r="43" spans="2:33" ht="17.25" customHeight="1" x14ac:dyDescent="0.25">
      <c r="B43" s="554" t="s">
        <v>374</v>
      </c>
      <c r="C43" s="555"/>
      <c r="D43" s="555"/>
      <c r="E43" s="555"/>
      <c r="F43" s="555"/>
      <c r="G43" s="555"/>
      <c r="H43" s="555"/>
      <c r="I43" s="555"/>
      <c r="J43" s="555"/>
      <c r="K43" s="555"/>
      <c r="L43" s="555"/>
      <c r="M43" s="607">
        <f>Conversions!$H$57</f>
        <v>0</v>
      </c>
      <c r="N43" s="607"/>
      <c r="O43" s="607"/>
      <c r="Q43" s="659" t="str">
        <f>IF(Notes!E20="","",Notes!E20)</f>
        <v/>
      </c>
      <c r="R43" s="659"/>
      <c r="S43" s="659"/>
      <c r="T43" s="659"/>
      <c r="U43" s="659"/>
      <c r="V43" s="659"/>
      <c r="W43" s="659"/>
      <c r="X43" s="659"/>
      <c r="Y43" s="659"/>
      <c r="Z43" s="659"/>
      <c r="AA43" s="659"/>
      <c r="AB43" s="659"/>
      <c r="AC43" s="659"/>
      <c r="AD43" s="659"/>
      <c r="AE43" s="659"/>
      <c r="AF43" s="659"/>
      <c r="AG43" s="301"/>
    </row>
    <row r="44" spans="2:33" ht="15" customHeight="1" x14ac:dyDescent="0.25">
      <c r="B44" s="554" t="s">
        <v>375</v>
      </c>
      <c r="C44" s="555"/>
      <c r="D44" s="555"/>
      <c r="E44" s="555"/>
      <c r="F44" s="555"/>
      <c r="G44" s="555"/>
      <c r="H44" s="555"/>
      <c r="I44" s="555"/>
      <c r="J44" s="555"/>
      <c r="K44" s="555"/>
      <c r="L44" s="555"/>
      <c r="M44" s="607">
        <f>Conversions!$H$53+Conversions!$H$55+Conversions!$H$58+Conversions!$H$59+Conversions!$H$60</f>
        <v>0</v>
      </c>
      <c r="N44" s="607"/>
      <c r="O44" s="607"/>
      <c r="Q44" s="659" t="str">
        <f>IF(Notes!E21="","",Notes!E21)</f>
        <v/>
      </c>
      <c r="R44" s="659"/>
      <c r="S44" s="659"/>
      <c r="T44" s="659"/>
      <c r="U44" s="659"/>
      <c r="V44" s="659"/>
      <c r="W44" s="659"/>
      <c r="X44" s="659"/>
      <c r="Y44" s="659"/>
      <c r="Z44" s="659"/>
      <c r="AA44" s="659"/>
      <c r="AB44" s="659"/>
      <c r="AC44" s="659"/>
      <c r="AD44" s="659"/>
      <c r="AE44" s="659"/>
      <c r="AF44" s="659"/>
      <c r="AG44" s="301"/>
    </row>
    <row r="45" spans="2:33" ht="15" customHeight="1" x14ac:dyDescent="0.25">
      <c r="B45" s="556" t="s">
        <v>79</v>
      </c>
      <c r="C45" s="557"/>
      <c r="D45" s="557"/>
      <c r="E45" s="557"/>
      <c r="F45" s="557"/>
      <c r="G45" s="557"/>
      <c r="H45" s="557"/>
      <c r="I45" s="557"/>
      <c r="J45" s="557"/>
      <c r="K45" s="557"/>
      <c r="L45" s="557"/>
      <c r="M45" s="607">
        <f>Conversions!$H$64</f>
        <v>0</v>
      </c>
      <c r="N45" s="607"/>
      <c r="O45" s="607"/>
      <c r="Q45" s="659" t="str">
        <f>IF(Notes!E22="","",Notes!E22)</f>
        <v/>
      </c>
      <c r="R45" s="659"/>
      <c r="S45" s="659"/>
      <c r="T45" s="659"/>
      <c r="U45" s="659"/>
      <c r="V45" s="659"/>
      <c r="W45" s="659"/>
      <c r="X45" s="659"/>
      <c r="Y45" s="659"/>
      <c r="Z45" s="659"/>
      <c r="AA45" s="659"/>
      <c r="AB45" s="659"/>
      <c r="AC45" s="659"/>
      <c r="AD45" s="659"/>
      <c r="AE45" s="659"/>
      <c r="AF45" s="659"/>
      <c r="AG45" s="301"/>
    </row>
    <row r="46" spans="2:33" ht="15" customHeight="1" x14ac:dyDescent="0.25">
      <c r="B46" s="300" t="s">
        <v>376</v>
      </c>
      <c r="C46" s="299"/>
      <c r="D46" s="299"/>
      <c r="E46" s="299"/>
      <c r="F46" s="299"/>
      <c r="G46" s="299"/>
      <c r="H46" s="299"/>
      <c r="I46" s="299"/>
      <c r="J46" s="299"/>
      <c r="K46" s="299"/>
      <c r="L46" s="299"/>
      <c r="M46" s="607">
        <f>Conversions!$H$65</f>
        <v>0</v>
      </c>
      <c r="N46" s="607"/>
      <c r="O46" s="607"/>
      <c r="Q46" s="659" t="str">
        <f>IF(Notes!E23="","",Notes!E23)</f>
        <v/>
      </c>
      <c r="R46" s="659"/>
      <c r="S46" s="659"/>
      <c r="T46" s="659"/>
      <c r="U46" s="659"/>
      <c r="V46" s="659"/>
      <c r="W46" s="659"/>
      <c r="X46" s="659"/>
      <c r="Y46" s="659"/>
      <c r="Z46" s="659"/>
      <c r="AA46" s="659"/>
      <c r="AB46" s="659"/>
      <c r="AC46" s="659"/>
      <c r="AD46" s="659"/>
      <c r="AE46" s="659"/>
      <c r="AF46" s="659"/>
      <c r="AG46" s="301"/>
    </row>
    <row r="47" spans="2:33" ht="15" customHeight="1" x14ac:dyDescent="0.25">
      <c r="B47" s="300" t="s">
        <v>377</v>
      </c>
      <c r="M47" s="607">
        <f>Conversions!$H$66+Conversions!$H$67</f>
        <v>0</v>
      </c>
      <c r="N47" s="607"/>
      <c r="O47" s="607"/>
      <c r="Q47" s="659" t="str">
        <f>IF(Notes!E24="","",Notes!E24)</f>
        <v/>
      </c>
      <c r="R47" s="659"/>
      <c r="S47" s="659"/>
      <c r="T47" s="659"/>
      <c r="U47" s="659"/>
      <c r="V47" s="659"/>
      <c r="W47" s="659"/>
      <c r="X47" s="659"/>
      <c r="Y47" s="659"/>
      <c r="Z47" s="659"/>
      <c r="AA47" s="659"/>
      <c r="AB47" s="659"/>
      <c r="AC47" s="659"/>
      <c r="AD47" s="659"/>
      <c r="AE47" s="659"/>
      <c r="AF47" s="659"/>
      <c r="AG47" s="301"/>
    </row>
    <row r="48" spans="2:33" ht="15" customHeight="1" x14ac:dyDescent="0.25">
      <c r="B48" s="300" t="s">
        <v>226</v>
      </c>
      <c r="C48" s="299"/>
      <c r="D48" s="299"/>
      <c r="E48" s="299"/>
      <c r="F48" s="299"/>
      <c r="G48" s="299"/>
      <c r="H48" s="299"/>
      <c r="I48" s="299"/>
      <c r="J48" s="299"/>
      <c r="K48" s="299"/>
      <c r="L48" s="299"/>
      <c r="M48" s="607">
        <f>Conversions!$H$75</f>
        <v>0</v>
      </c>
      <c r="N48" s="607"/>
      <c r="O48" s="607"/>
      <c r="Q48" s="659" t="str">
        <f>IF(Notes!E25="","",Notes!E25)</f>
        <v/>
      </c>
      <c r="R48" s="659"/>
      <c r="S48" s="659"/>
      <c r="T48" s="659"/>
      <c r="U48" s="659"/>
      <c r="V48" s="659"/>
      <c r="W48" s="659"/>
      <c r="X48" s="659"/>
      <c r="Y48" s="659"/>
      <c r="Z48" s="659"/>
      <c r="AA48" s="659"/>
      <c r="AB48" s="659"/>
      <c r="AC48" s="659"/>
      <c r="AD48" s="659"/>
      <c r="AE48" s="659"/>
      <c r="AF48" s="659"/>
      <c r="AG48" s="301"/>
    </row>
    <row r="49" spans="2:33" ht="15" customHeight="1" x14ac:dyDescent="0.25">
      <c r="B49" s="300" t="s">
        <v>227</v>
      </c>
      <c r="C49" s="299"/>
      <c r="D49" s="299"/>
      <c r="E49" s="299"/>
      <c r="F49" s="299"/>
      <c r="G49" s="299"/>
      <c r="H49" s="299"/>
      <c r="I49" s="299"/>
      <c r="J49" s="299"/>
      <c r="K49" s="299"/>
      <c r="L49" s="299"/>
      <c r="M49" s="607">
        <f>Conversions!$H$85</f>
        <v>0</v>
      </c>
      <c r="N49" s="607"/>
      <c r="O49" s="607"/>
      <c r="Q49" s="659" t="str">
        <f>IF(Notes!E26="","",Notes!E26)</f>
        <v/>
      </c>
      <c r="R49" s="659"/>
      <c r="S49" s="659"/>
      <c r="T49" s="659"/>
      <c r="U49" s="659"/>
      <c r="V49" s="659"/>
      <c r="W49" s="659"/>
      <c r="X49" s="659"/>
      <c r="Y49" s="659"/>
      <c r="Z49" s="659"/>
      <c r="AA49" s="659"/>
      <c r="AB49" s="659"/>
      <c r="AC49" s="659"/>
      <c r="AD49" s="659"/>
      <c r="AE49" s="659"/>
      <c r="AF49" s="659"/>
      <c r="AG49" s="301"/>
    </row>
    <row r="50" spans="2:33" ht="15" customHeight="1" x14ac:dyDescent="0.25">
      <c r="B50" s="300" t="s">
        <v>95</v>
      </c>
      <c r="C50" s="299"/>
      <c r="D50" s="299"/>
      <c r="E50" s="299"/>
      <c r="F50" s="299"/>
      <c r="G50" s="299"/>
      <c r="H50" s="299"/>
      <c r="I50" s="299"/>
      <c r="J50" s="299"/>
      <c r="K50" s="299"/>
      <c r="L50" s="299"/>
      <c r="M50" s="607">
        <f>Conversions!$H$97</f>
        <v>0</v>
      </c>
      <c r="N50" s="607"/>
      <c r="O50" s="607"/>
      <c r="Q50" s="659" t="str">
        <f>IF(Notes!E27="","",Notes!E27)</f>
        <v/>
      </c>
      <c r="R50" s="659"/>
      <c r="S50" s="659"/>
      <c r="T50" s="659"/>
      <c r="U50" s="659"/>
      <c r="V50" s="659"/>
      <c r="W50" s="659"/>
      <c r="X50" s="659"/>
      <c r="Y50" s="659"/>
      <c r="Z50" s="659"/>
      <c r="AA50" s="659"/>
      <c r="AB50" s="659"/>
      <c r="AC50" s="659"/>
      <c r="AD50" s="659"/>
      <c r="AE50" s="659"/>
      <c r="AF50" s="659"/>
      <c r="AG50" s="301"/>
    </row>
    <row r="51" spans="2:33" ht="15" customHeight="1" x14ac:dyDescent="0.25">
      <c r="B51" s="300" t="s">
        <v>105</v>
      </c>
      <c r="C51" s="299"/>
      <c r="D51" s="299"/>
      <c r="E51" s="299"/>
      <c r="F51" s="299"/>
      <c r="G51" s="299"/>
      <c r="H51" s="299"/>
      <c r="I51" s="299"/>
      <c r="J51" s="299"/>
      <c r="K51" s="299"/>
      <c r="L51" s="299"/>
      <c r="M51" s="607">
        <f>Conversions!$H$104</f>
        <v>0</v>
      </c>
      <c r="N51" s="607"/>
      <c r="O51" s="607"/>
      <c r="Q51" s="659" t="str">
        <f>IF(Notes!E28="","",Notes!E28)</f>
        <v/>
      </c>
      <c r="R51" s="659"/>
      <c r="S51" s="659"/>
      <c r="T51" s="659"/>
      <c r="U51" s="659"/>
      <c r="V51" s="659"/>
      <c r="W51" s="659"/>
      <c r="X51" s="659"/>
      <c r="Y51" s="659"/>
      <c r="Z51" s="659"/>
      <c r="AA51" s="659"/>
      <c r="AB51" s="659"/>
      <c r="AC51" s="659"/>
      <c r="AD51" s="659"/>
      <c r="AE51" s="659"/>
      <c r="AF51" s="659"/>
      <c r="AG51" s="301"/>
    </row>
    <row r="52" spans="2:33" ht="15" customHeight="1" x14ac:dyDescent="0.25">
      <c r="B52" s="300" t="s">
        <v>228</v>
      </c>
      <c r="C52" s="299"/>
      <c r="D52" s="299"/>
      <c r="E52" s="299"/>
      <c r="F52" s="299"/>
      <c r="G52" s="299"/>
      <c r="H52" s="299"/>
      <c r="I52" s="299"/>
      <c r="J52" s="299"/>
      <c r="K52" s="299"/>
      <c r="L52" s="299"/>
      <c r="M52" s="607">
        <f>Conversions!$H$113</f>
        <v>0</v>
      </c>
      <c r="N52" s="607"/>
      <c r="O52" s="607"/>
      <c r="Q52" s="659" t="str">
        <f>IF(Notes!E29="","",Notes!E29)</f>
        <v/>
      </c>
      <c r="R52" s="659"/>
      <c r="S52" s="659"/>
      <c r="T52" s="659"/>
      <c r="U52" s="659"/>
      <c r="V52" s="659"/>
      <c r="W52" s="659"/>
      <c r="X52" s="659"/>
      <c r="Y52" s="659"/>
      <c r="Z52" s="659"/>
      <c r="AA52" s="659"/>
      <c r="AB52" s="659"/>
      <c r="AC52" s="659"/>
      <c r="AD52" s="659"/>
      <c r="AE52" s="659"/>
      <c r="AF52" s="659"/>
      <c r="AG52" s="301"/>
    </row>
    <row r="53" spans="2:33" ht="15" customHeight="1" x14ac:dyDescent="0.25">
      <c r="B53" s="438" t="s">
        <v>322</v>
      </c>
      <c r="C53" s="439"/>
      <c r="D53" s="439"/>
      <c r="E53" s="439"/>
      <c r="F53" s="439"/>
      <c r="G53" s="439"/>
      <c r="H53" s="439"/>
      <c r="I53" s="439"/>
      <c r="J53" s="439"/>
      <c r="K53" s="439"/>
      <c r="L53" s="439"/>
      <c r="M53" s="607">
        <f>Conversions!$H$120</f>
        <v>0</v>
      </c>
      <c r="N53" s="607"/>
      <c r="O53" s="607"/>
      <c r="Q53" s="659" t="str">
        <f>IF(Notes!E30="","",Notes!E30)</f>
        <v/>
      </c>
      <c r="R53" s="659"/>
      <c r="S53" s="659"/>
      <c r="T53" s="659"/>
      <c r="U53" s="659"/>
      <c r="V53" s="659"/>
      <c r="W53" s="659"/>
      <c r="X53" s="659"/>
      <c r="Y53" s="659"/>
      <c r="Z53" s="659"/>
      <c r="AA53" s="659"/>
      <c r="AB53" s="659"/>
      <c r="AC53" s="659"/>
      <c r="AD53" s="659"/>
      <c r="AE53" s="659"/>
      <c r="AF53" s="659"/>
      <c r="AG53" s="301"/>
    </row>
    <row r="54" spans="2:33" ht="15" customHeight="1" x14ac:dyDescent="0.25">
      <c r="B54" s="138" t="s">
        <v>94</v>
      </c>
      <c r="C54" s="139"/>
      <c r="D54" s="139"/>
      <c r="E54" s="139"/>
      <c r="F54" s="139"/>
      <c r="G54" s="139"/>
      <c r="H54" s="139"/>
      <c r="I54" s="139"/>
      <c r="J54" s="139"/>
      <c r="K54" s="139"/>
      <c r="L54" s="139"/>
      <c r="M54" s="607">
        <f>Conversions!$H$128</f>
        <v>0</v>
      </c>
      <c r="N54" s="607"/>
      <c r="O54" s="607"/>
      <c r="Q54" s="659" t="str">
        <f>IF(Notes!E31="","",Notes!E31)</f>
        <v/>
      </c>
      <c r="R54" s="659"/>
      <c r="S54" s="659"/>
      <c r="T54" s="659"/>
      <c r="U54" s="659"/>
      <c r="V54" s="659"/>
      <c r="W54" s="659"/>
      <c r="X54" s="659"/>
      <c r="Y54" s="659"/>
      <c r="Z54" s="659"/>
      <c r="AA54" s="659"/>
      <c r="AB54" s="659"/>
      <c r="AC54" s="659"/>
      <c r="AD54" s="659"/>
      <c r="AE54" s="659"/>
      <c r="AF54" s="659"/>
      <c r="AG54" s="301"/>
    </row>
    <row r="55" spans="2:33" ht="17.25" customHeight="1" x14ac:dyDescent="0.25">
      <c r="L55" s="302" t="s">
        <v>230</v>
      </c>
      <c r="M55" s="611">
        <f>Conversions!$H$129</f>
        <v>0</v>
      </c>
      <c r="N55" s="611"/>
      <c r="O55" s="611"/>
      <c r="Q55" s="659" t="str">
        <f>IF(Notes!E32="","",Notes!E32)</f>
        <v/>
      </c>
      <c r="R55" s="659"/>
      <c r="S55" s="659"/>
      <c r="T55" s="659"/>
      <c r="U55" s="659"/>
      <c r="V55" s="659"/>
      <c r="W55" s="659"/>
      <c r="X55" s="659"/>
      <c r="Y55" s="659"/>
      <c r="Z55" s="659"/>
      <c r="AA55" s="659"/>
      <c r="AB55" s="659"/>
      <c r="AC55" s="659"/>
      <c r="AD55" s="659"/>
      <c r="AE55" s="659"/>
      <c r="AF55" s="659"/>
      <c r="AG55" s="301"/>
    </row>
    <row r="56" spans="2:33" ht="15" customHeight="1" x14ac:dyDescent="0.25">
      <c r="Q56" s="659" t="str">
        <f>IF(Notes!E33="","",Notes!E33)</f>
        <v/>
      </c>
      <c r="R56" s="659"/>
      <c r="S56" s="659"/>
      <c r="T56" s="659"/>
      <c r="U56" s="659"/>
      <c r="V56" s="659"/>
      <c r="W56" s="659"/>
      <c r="X56" s="659"/>
      <c r="Y56" s="659"/>
      <c r="Z56" s="659"/>
      <c r="AA56" s="659"/>
      <c r="AB56" s="659"/>
      <c r="AC56" s="659"/>
      <c r="AD56" s="659"/>
      <c r="AE56" s="659"/>
      <c r="AF56" s="659"/>
      <c r="AG56" s="301"/>
    </row>
    <row r="57" spans="2:33" ht="15" customHeight="1" thickBot="1" x14ac:dyDescent="0.3">
      <c r="B57" s="293" t="s">
        <v>251</v>
      </c>
      <c r="C57" s="294"/>
      <c r="D57" s="294"/>
      <c r="E57" s="294"/>
      <c r="F57" s="294"/>
      <c r="G57" s="294"/>
      <c r="H57" s="294"/>
      <c r="I57" s="294"/>
      <c r="J57" s="294"/>
      <c r="K57" s="294"/>
      <c r="L57" s="294"/>
      <c r="Q57" s="659" t="str">
        <f>IF(Notes!E34="","",Notes!E34)</f>
        <v/>
      </c>
      <c r="R57" s="659"/>
      <c r="S57" s="659"/>
      <c r="T57" s="659"/>
      <c r="U57" s="659"/>
      <c r="V57" s="659"/>
      <c r="W57" s="659"/>
      <c r="X57" s="659"/>
      <c r="Y57" s="659"/>
      <c r="Z57" s="659"/>
      <c r="AA57" s="659"/>
      <c r="AB57" s="659"/>
      <c r="AC57" s="659"/>
      <c r="AD57" s="659"/>
      <c r="AE57" s="659"/>
      <c r="AF57" s="659"/>
      <c r="AG57" s="301"/>
    </row>
    <row r="58" spans="2:33" ht="15" customHeight="1" x14ac:dyDescent="0.25">
      <c r="B58" s="304" t="s">
        <v>118</v>
      </c>
      <c r="C58" s="305"/>
      <c r="D58" s="305"/>
      <c r="E58" s="305"/>
      <c r="F58" s="305"/>
      <c r="G58" s="305"/>
      <c r="H58" s="305"/>
      <c r="I58" s="305"/>
      <c r="J58" s="305"/>
      <c r="K58" s="305"/>
      <c r="L58" s="305"/>
      <c r="M58" s="664">
        <f>Conversions!$H$141</f>
        <v>0</v>
      </c>
      <c r="N58" s="664"/>
      <c r="O58" s="664"/>
      <c r="Q58" s="659" t="str">
        <f>IF(Notes!E35="","",Notes!E35)</f>
        <v/>
      </c>
      <c r="R58" s="659"/>
      <c r="S58" s="659"/>
      <c r="T58" s="659"/>
      <c r="U58" s="659"/>
      <c r="V58" s="659"/>
      <c r="W58" s="659"/>
      <c r="X58" s="659"/>
      <c r="Y58" s="659"/>
      <c r="Z58" s="659"/>
      <c r="AA58" s="659"/>
      <c r="AB58" s="659"/>
      <c r="AC58" s="659"/>
      <c r="AD58" s="659"/>
      <c r="AE58" s="659"/>
      <c r="AF58" s="659"/>
      <c r="AG58" s="301"/>
    </row>
    <row r="59" spans="2:33" x14ac:dyDescent="0.25">
      <c r="B59" s="306" t="s">
        <v>231</v>
      </c>
      <c r="C59" s="307"/>
      <c r="D59" s="307"/>
      <c r="E59" s="307"/>
      <c r="F59" s="307"/>
      <c r="G59" s="307"/>
      <c r="H59" s="307"/>
      <c r="I59" s="307"/>
      <c r="J59" s="307"/>
      <c r="K59" s="307"/>
      <c r="L59" s="307"/>
      <c r="M59" s="664">
        <f>Conversions!$H$154</f>
        <v>0</v>
      </c>
      <c r="N59" s="664"/>
      <c r="O59" s="664"/>
      <c r="Q59" s="660" t="str">
        <f>IF(Notes!E36="","",Notes!E36)</f>
        <v/>
      </c>
      <c r="R59" s="660"/>
      <c r="S59" s="660"/>
      <c r="T59" s="660"/>
      <c r="U59" s="660"/>
      <c r="V59" s="660"/>
      <c r="W59" s="660"/>
      <c r="X59" s="660"/>
      <c r="Y59" s="660"/>
      <c r="Z59" s="660"/>
      <c r="AA59" s="660"/>
      <c r="AB59" s="660"/>
      <c r="AC59" s="660"/>
      <c r="AD59" s="660"/>
      <c r="AE59" s="660"/>
      <c r="AF59" s="660"/>
      <c r="AG59" s="301"/>
    </row>
    <row r="60" spans="2:33" ht="15" customHeight="1" x14ac:dyDescent="0.25">
      <c r="B60" s="138" t="s">
        <v>232</v>
      </c>
      <c r="C60" s="139"/>
      <c r="D60" s="139"/>
      <c r="E60" s="139"/>
      <c r="F60" s="139"/>
      <c r="G60" s="139"/>
      <c r="H60" s="139"/>
      <c r="I60" s="139"/>
      <c r="J60" s="139"/>
      <c r="K60" s="139"/>
      <c r="L60" s="139"/>
      <c r="M60" s="664">
        <f>Conversions!$H$162</f>
        <v>0</v>
      </c>
      <c r="N60" s="664"/>
      <c r="O60" s="664"/>
      <c r="Q60" s="659" t="str">
        <f>IF(Notes!E37="","",Notes!E37)</f>
        <v/>
      </c>
      <c r="R60" s="659"/>
      <c r="S60" s="659"/>
      <c r="T60" s="659"/>
      <c r="U60" s="659"/>
      <c r="V60" s="659"/>
      <c r="W60" s="659"/>
      <c r="X60" s="659"/>
      <c r="Y60" s="659"/>
      <c r="Z60" s="659"/>
      <c r="AA60" s="659"/>
      <c r="AB60" s="659"/>
      <c r="AC60" s="659"/>
      <c r="AD60" s="659"/>
      <c r="AE60" s="659"/>
      <c r="AF60" s="659"/>
      <c r="AG60" s="301"/>
    </row>
    <row r="61" spans="2:33" ht="15" customHeight="1" x14ac:dyDescent="0.25">
      <c r="L61" s="302" t="s">
        <v>233</v>
      </c>
      <c r="M61" s="611">
        <f>Conversions!$H$163</f>
        <v>0</v>
      </c>
      <c r="N61" s="611"/>
      <c r="O61" s="611"/>
      <c r="Q61" s="661" t="str">
        <f>IF(Notes!E38="","",Notes!E38)</f>
        <v/>
      </c>
      <c r="R61" s="661"/>
      <c r="S61" s="661"/>
      <c r="T61" s="661"/>
      <c r="U61" s="661"/>
      <c r="V61" s="661"/>
      <c r="W61" s="661"/>
      <c r="X61" s="661"/>
      <c r="Y61" s="661"/>
      <c r="Z61" s="661"/>
      <c r="AA61" s="661"/>
      <c r="AB61" s="661"/>
      <c r="AC61" s="661"/>
      <c r="AD61" s="661"/>
      <c r="AE61" s="661"/>
      <c r="AF61" s="661"/>
      <c r="AG61" s="301"/>
    </row>
    <row r="62" spans="2:33" ht="15" customHeight="1" x14ac:dyDescent="0.25">
      <c r="Q62" s="661" t="str">
        <f>IF(Notes!E39="","",Notes!E39)</f>
        <v/>
      </c>
      <c r="R62" s="661"/>
      <c r="S62" s="661"/>
      <c r="T62" s="661"/>
      <c r="U62" s="661"/>
      <c r="V62" s="661"/>
      <c r="W62" s="661"/>
      <c r="X62" s="661"/>
      <c r="Y62" s="661"/>
      <c r="Z62" s="661"/>
      <c r="AA62" s="661"/>
      <c r="AB62" s="661"/>
      <c r="AC62" s="661"/>
      <c r="AD62" s="661"/>
      <c r="AE62" s="661"/>
      <c r="AF62" s="661"/>
      <c r="AG62" s="301"/>
    </row>
    <row r="63" spans="2:33" ht="15" customHeight="1" x14ac:dyDescent="0.25">
      <c r="L63" s="302" t="s">
        <v>234</v>
      </c>
      <c r="M63" s="662">
        <f>Conversions!$H$164</f>
        <v>0</v>
      </c>
      <c r="N63" s="662"/>
      <c r="O63" s="662"/>
      <c r="Q63" s="661" t="str">
        <f>IF(Notes!E40="","",Notes!E40)</f>
        <v/>
      </c>
      <c r="R63" s="661"/>
      <c r="S63" s="661"/>
      <c r="T63" s="661"/>
      <c r="U63" s="661"/>
      <c r="V63" s="661"/>
      <c r="W63" s="661"/>
      <c r="X63" s="661"/>
      <c r="Y63" s="661"/>
      <c r="Z63" s="661"/>
      <c r="AA63" s="661"/>
      <c r="AB63" s="661"/>
      <c r="AC63" s="661"/>
      <c r="AD63" s="661"/>
      <c r="AE63" s="661"/>
      <c r="AF63" s="661"/>
      <c r="AG63" s="301"/>
    </row>
    <row r="64" spans="2:33" ht="16.5" customHeight="1" x14ac:dyDescent="0.25">
      <c r="L64" s="302" t="s">
        <v>235</v>
      </c>
      <c r="M64" s="663"/>
      <c r="N64" s="663"/>
      <c r="O64" s="663"/>
      <c r="Q64" s="661" t="str">
        <f>IF(Notes!E41="","",Notes!E41)</f>
        <v/>
      </c>
      <c r="R64" s="661"/>
      <c r="S64" s="661"/>
      <c r="T64" s="661"/>
      <c r="U64" s="661"/>
      <c r="V64" s="661"/>
      <c r="W64" s="661"/>
      <c r="X64" s="661"/>
      <c r="Y64" s="661"/>
      <c r="Z64" s="661"/>
      <c r="AA64" s="661"/>
      <c r="AB64" s="661"/>
      <c r="AC64" s="661"/>
      <c r="AD64" s="661"/>
      <c r="AE64" s="661"/>
      <c r="AF64" s="661"/>
      <c r="AG64" s="301"/>
    </row>
    <row r="65" spans="2:39" ht="15" customHeight="1" x14ac:dyDescent="0.25">
      <c r="Q65" s="661" t="str">
        <f>IF(Notes!E42="","",Notes!E42)</f>
        <v/>
      </c>
      <c r="R65" s="661"/>
      <c r="S65" s="661"/>
      <c r="T65" s="661"/>
      <c r="U65" s="661"/>
      <c r="V65" s="661"/>
      <c r="W65" s="661"/>
      <c r="X65" s="661"/>
      <c r="Y65" s="661"/>
      <c r="Z65" s="661"/>
      <c r="AA65" s="661"/>
      <c r="AB65" s="661"/>
      <c r="AC65" s="661"/>
      <c r="AD65" s="661"/>
      <c r="AE65" s="661"/>
      <c r="AF65" s="661"/>
      <c r="AG65" s="301"/>
    </row>
    <row r="66" spans="2:39" ht="15" customHeight="1" x14ac:dyDescent="0.25">
      <c r="Q66" s="526"/>
      <c r="R66" s="526"/>
      <c r="S66" s="526"/>
      <c r="T66" s="526"/>
      <c r="U66" s="526"/>
      <c r="V66" s="526"/>
      <c r="W66" s="526"/>
      <c r="X66" s="526"/>
      <c r="Y66" s="526"/>
      <c r="Z66" s="526"/>
      <c r="AA66" s="526"/>
      <c r="AB66" s="526"/>
      <c r="AC66" s="526"/>
      <c r="AD66" s="527" t="s">
        <v>356</v>
      </c>
      <c r="AE66" s="528"/>
      <c r="AF66" s="528"/>
      <c r="AG66" s="524"/>
      <c r="AH66" s="523"/>
      <c r="AI66" s="523"/>
      <c r="AJ66" s="523"/>
      <c r="AK66" s="523"/>
      <c r="AL66" s="523"/>
      <c r="AM66" s="523"/>
    </row>
    <row r="67" spans="2:39" ht="15" customHeight="1" x14ac:dyDescent="0.25">
      <c r="C67" s="546"/>
      <c r="D67" s="546"/>
      <c r="E67" s="546"/>
      <c r="F67" s="546"/>
      <c r="G67" s="546"/>
      <c r="H67" s="546"/>
      <c r="I67" s="546"/>
      <c r="J67" s="546"/>
      <c r="K67" s="546"/>
      <c r="Q67" s="665" t="b">
        <v>1</v>
      </c>
      <c r="R67" s="665"/>
      <c r="S67" s="665"/>
      <c r="T67" s="665"/>
      <c r="U67" s="665"/>
      <c r="V67" s="665"/>
      <c r="W67" s="665"/>
      <c r="X67" s="665"/>
      <c r="Y67" s="665"/>
      <c r="Z67" s="665"/>
      <c r="AA67" s="665"/>
      <c r="AB67" s="665"/>
      <c r="AC67" s="665"/>
      <c r="AD67" s="665"/>
      <c r="AE67" s="665"/>
      <c r="AF67" s="665"/>
      <c r="AG67" s="301"/>
    </row>
    <row r="68" spans="2:39" ht="15" customHeight="1" x14ac:dyDescent="0.25">
      <c r="C68" s="546"/>
      <c r="D68" s="546"/>
      <c r="E68" s="546"/>
      <c r="F68" s="546"/>
      <c r="G68" s="546"/>
      <c r="H68" s="546"/>
      <c r="I68" s="546"/>
      <c r="J68" s="546"/>
      <c r="K68" s="546"/>
      <c r="Q68" s="666"/>
      <c r="R68" s="666"/>
      <c r="S68" s="666"/>
      <c r="T68" s="666"/>
      <c r="U68" s="666"/>
      <c r="V68" s="666"/>
      <c r="W68" s="666"/>
      <c r="X68" s="666"/>
      <c r="Y68" s="666"/>
      <c r="Z68" s="666"/>
      <c r="AA68" s="666"/>
      <c r="AB68" s="666"/>
      <c r="AC68" s="666"/>
      <c r="AD68" s="666"/>
      <c r="AE68" s="666"/>
      <c r="AF68" s="666"/>
    </row>
    <row r="71" spans="2:39" ht="18" x14ac:dyDescent="0.25">
      <c r="B71" s="235" t="s">
        <v>159</v>
      </c>
    </row>
    <row r="74" spans="2:39" ht="18" x14ac:dyDescent="0.25">
      <c r="B74" s="235" t="s">
        <v>337</v>
      </c>
    </row>
    <row r="76" spans="2:39" ht="18" x14ac:dyDescent="0.25">
      <c r="B76" s="310" t="s">
        <v>339</v>
      </c>
      <c r="C76" s="310"/>
      <c r="D76" s="310"/>
      <c r="E76" s="310"/>
      <c r="F76" s="310"/>
      <c r="G76" s="310"/>
      <c r="H76" s="310"/>
      <c r="I76" s="310"/>
      <c r="J76" s="310"/>
      <c r="K76" s="310"/>
      <c r="L76" s="310"/>
      <c r="M76" s="310"/>
      <c r="N76" s="310"/>
      <c r="O76" s="310"/>
      <c r="P76" s="310"/>
      <c r="R76" s="310" t="s">
        <v>340</v>
      </c>
      <c r="S76" s="310"/>
      <c r="T76" s="310"/>
      <c r="U76" s="310"/>
      <c r="V76" s="310"/>
      <c r="W76" s="310"/>
      <c r="X76" s="310"/>
      <c r="Y76" s="310"/>
      <c r="Z76" s="310"/>
      <c r="AA76" s="310"/>
      <c r="AB76" s="310"/>
      <c r="AC76" s="310"/>
      <c r="AD76" s="310"/>
      <c r="AE76" s="310"/>
      <c r="AF76" s="310"/>
    </row>
    <row r="77" spans="2:39" ht="15" customHeight="1" x14ac:dyDescent="0.25"/>
    <row r="78" spans="2:39" ht="31.5" customHeight="1" x14ac:dyDescent="0.25">
      <c r="B78" s="671" t="s">
        <v>143</v>
      </c>
      <c r="C78" s="671"/>
      <c r="D78" s="671"/>
      <c r="E78" s="671"/>
      <c r="F78" s="671"/>
      <c r="G78" s="671"/>
      <c r="H78" s="671"/>
      <c r="J78" s="672" t="s">
        <v>142</v>
      </c>
      <c r="K78" s="672"/>
      <c r="L78" s="672"/>
      <c r="M78" s="288"/>
      <c r="N78" s="673" t="s">
        <v>341</v>
      </c>
      <c r="O78" s="673"/>
      <c r="P78" s="673"/>
      <c r="R78" s="671" t="s">
        <v>143</v>
      </c>
      <c r="S78" s="671"/>
      <c r="T78" s="671"/>
      <c r="U78" s="671"/>
      <c r="V78" s="671"/>
      <c r="W78" s="671"/>
      <c r="X78" s="671"/>
      <c r="Y78" s="672" t="s">
        <v>142</v>
      </c>
      <c r="Z78" s="672"/>
      <c r="AA78" s="672"/>
      <c r="AB78" s="672" t="s">
        <v>149</v>
      </c>
      <c r="AC78" s="672"/>
      <c r="AD78" s="667" t="s">
        <v>341</v>
      </c>
      <c r="AE78" s="667"/>
      <c r="AF78" s="667"/>
    </row>
    <row r="79" spans="2:39" x14ac:dyDescent="0.25">
      <c r="B79" s="674" t="str">
        <f>IF(Debts!B6="","",Debts!B6)</f>
        <v/>
      </c>
      <c r="C79" s="674"/>
      <c r="D79" s="674"/>
      <c r="E79" s="674"/>
      <c r="F79" s="674"/>
      <c r="G79" s="674"/>
      <c r="H79" s="675"/>
      <c r="J79" s="668" t="str">
        <f>IF(Debts!D6&lt;&gt;0,Debts!D6,"")</f>
        <v/>
      </c>
      <c r="K79" s="669"/>
      <c r="L79" s="670"/>
      <c r="M79" s="311"/>
      <c r="N79" s="668" t="str">
        <f>IF(Conversions!H167&lt;&gt;0,Conversions!H167,"")</f>
        <v/>
      </c>
      <c r="O79" s="669"/>
      <c r="P79" s="670"/>
      <c r="R79" s="674" t="str">
        <f>IF(Debts!B110="","",Debts!B110)</f>
        <v/>
      </c>
      <c r="S79" s="674"/>
      <c r="T79" s="674"/>
      <c r="U79" s="674"/>
      <c r="V79" s="674"/>
      <c r="W79" s="674"/>
      <c r="X79" s="675"/>
      <c r="Y79" s="668" t="str">
        <f>IF(Conversions!C268&lt;&gt;0,Conversions!E268,"")</f>
        <v/>
      </c>
      <c r="Z79" s="669"/>
      <c r="AA79" s="670"/>
      <c r="AB79" s="652" t="str">
        <f>IF(Conversions!J268=TRUE,"Y","N")</f>
        <v>N</v>
      </c>
      <c r="AC79" s="653"/>
      <c r="AD79" s="668" t="str">
        <f>IF(Conversions!C268&lt;&gt;0,Conversions!O268,"")</f>
        <v/>
      </c>
      <c r="AE79" s="669"/>
      <c r="AF79" s="670"/>
    </row>
    <row r="80" spans="2:39" x14ac:dyDescent="0.25">
      <c r="B80" s="657" t="str">
        <f>IF(Debts!B7="","",Debts!B7)</f>
        <v/>
      </c>
      <c r="C80" s="657"/>
      <c r="D80" s="657"/>
      <c r="E80" s="657"/>
      <c r="F80" s="657"/>
      <c r="G80" s="657"/>
      <c r="H80" s="658"/>
      <c r="J80" s="648" t="str">
        <f>IF(Debts!D7&lt;&gt;0,Debts!D7,"")</f>
        <v/>
      </c>
      <c r="K80" s="649"/>
      <c r="L80" s="650"/>
      <c r="M80" s="311"/>
      <c r="N80" s="648" t="str">
        <f>IF(Conversions!H168&lt;&gt;0,Conversions!H168,"")</f>
        <v/>
      </c>
      <c r="O80" s="649"/>
      <c r="P80" s="650"/>
      <c r="R80" s="657" t="str">
        <f>IF(Debts!B111="","",Debts!B111)</f>
        <v/>
      </c>
      <c r="S80" s="657"/>
      <c r="T80" s="657"/>
      <c r="U80" s="657"/>
      <c r="V80" s="657"/>
      <c r="W80" s="657"/>
      <c r="X80" s="658"/>
      <c r="Y80" s="648" t="str">
        <f>IF(Conversions!C269&lt;&gt;0,Conversions!E269,"")</f>
        <v/>
      </c>
      <c r="Z80" s="649"/>
      <c r="AA80" s="650"/>
      <c r="AB80" s="652" t="str">
        <f>IF(Conversions!J269=TRUE,"Y","N")</f>
        <v>N</v>
      </c>
      <c r="AC80" s="653"/>
      <c r="AD80" s="648" t="str">
        <f>IF(Conversions!C269&lt;&gt;0,Conversions!O269,"")</f>
        <v/>
      </c>
      <c r="AE80" s="649"/>
      <c r="AF80" s="650"/>
    </row>
    <row r="81" spans="2:32" x14ac:dyDescent="0.25">
      <c r="B81" s="657" t="str">
        <f>IF(Debts!B8="","",Debts!B8)</f>
        <v/>
      </c>
      <c r="C81" s="657"/>
      <c r="D81" s="657"/>
      <c r="E81" s="657"/>
      <c r="F81" s="657"/>
      <c r="G81" s="657"/>
      <c r="H81" s="658"/>
      <c r="J81" s="648" t="str">
        <f>IF(Debts!D8&lt;&gt;0,Debts!D8,"")</f>
        <v/>
      </c>
      <c r="K81" s="649"/>
      <c r="L81" s="650"/>
      <c r="M81" s="311"/>
      <c r="N81" s="648" t="str">
        <f>IF(Conversions!H169&lt;&gt;0,Conversions!H169,"")</f>
        <v/>
      </c>
      <c r="O81" s="649"/>
      <c r="P81" s="650"/>
      <c r="R81" s="657" t="str">
        <f>IF(Debts!B112="","",Debts!B112)</f>
        <v/>
      </c>
      <c r="S81" s="657"/>
      <c r="T81" s="657"/>
      <c r="U81" s="657"/>
      <c r="V81" s="657"/>
      <c r="W81" s="657"/>
      <c r="X81" s="658"/>
      <c r="Y81" s="648" t="str">
        <f>IF(Conversions!C270&lt;&gt;0,Conversions!E270,"")</f>
        <v/>
      </c>
      <c r="Z81" s="649"/>
      <c r="AA81" s="650"/>
      <c r="AB81" s="652" t="str">
        <f>IF(Conversions!J270=TRUE,"Y","N")</f>
        <v>N</v>
      </c>
      <c r="AC81" s="653"/>
      <c r="AD81" s="648" t="str">
        <f>IF(Conversions!C270&lt;&gt;0,Conversions!O270,"")</f>
        <v/>
      </c>
      <c r="AE81" s="649"/>
      <c r="AF81" s="650"/>
    </row>
    <row r="82" spans="2:32" x14ac:dyDescent="0.25">
      <c r="B82" s="657" t="str">
        <f>IF(Debts!B9="","",Debts!B9)</f>
        <v/>
      </c>
      <c r="C82" s="657"/>
      <c r="D82" s="657"/>
      <c r="E82" s="657"/>
      <c r="F82" s="657"/>
      <c r="G82" s="657"/>
      <c r="H82" s="658"/>
      <c r="J82" s="648" t="str">
        <f>IF(Debts!D9&lt;&gt;0,Debts!D9,"")</f>
        <v/>
      </c>
      <c r="K82" s="649"/>
      <c r="L82" s="650"/>
      <c r="M82" s="311"/>
      <c r="N82" s="648" t="str">
        <f>IF(Conversions!H170&lt;&gt;0,Conversions!H170,"")</f>
        <v/>
      </c>
      <c r="O82" s="649"/>
      <c r="P82" s="650"/>
      <c r="R82" s="657" t="str">
        <f>IF(Debts!B113="","",Debts!B113)</f>
        <v/>
      </c>
      <c r="S82" s="657"/>
      <c r="T82" s="657"/>
      <c r="U82" s="657"/>
      <c r="V82" s="657"/>
      <c r="W82" s="657"/>
      <c r="X82" s="658"/>
      <c r="Y82" s="648" t="str">
        <f>IF(Conversions!C271&lt;&gt;0,Conversions!E271,"")</f>
        <v/>
      </c>
      <c r="Z82" s="649"/>
      <c r="AA82" s="650"/>
      <c r="AB82" s="652" t="str">
        <f>IF(Conversions!J271=TRUE,"Y","N")</f>
        <v>N</v>
      </c>
      <c r="AC82" s="653"/>
      <c r="AD82" s="648" t="str">
        <f>IF(Conversions!C271&lt;&gt;0,Conversions!O271,"")</f>
        <v/>
      </c>
      <c r="AE82" s="649"/>
      <c r="AF82" s="650"/>
    </row>
    <row r="83" spans="2:32" x14ac:dyDescent="0.25">
      <c r="B83" s="657" t="str">
        <f>IF(Debts!B10="","",Debts!B10)</f>
        <v/>
      </c>
      <c r="C83" s="657"/>
      <c r="D83" s="657"/>
      <c r="E83" s="657"/>
      <c r="F83" s="657"/>
      <c r="G83" s="657"/>
      <c r="H83" s="658"/>
      <c r="J83" s="648" t="str">
        <f>IF(Debts!D10&lt;&gt;0,Debts!D10,"")</f>
        <v/>
      </c>
      <c r="K83" s="649"/>
      <c r="L83" s="650"/>
      <c r="M83" s="311"/>
      <c r="N83" s="648" t="str">
        <f>IF(Conversions!H171&lt;&gt;0,Conversions!H171,"")</f>
        <v/>
      </c>
      <c r="O83" s="649"/>
      <c r="P83" s="650"/>
      <c r="R83" s="657" t="str">
        <f>IF(Debts!B114="","",Debts!B114)</f>
        <v/>
      </c>
      <c r="S83" s="657"/>
      <c r="T83" s="657"/>
      <c r="U83" s="657"/>
      <c r="V83" s="657"/>
      <c r="W83" s="657"/>
      <c r="X83" s="658"/>
      <c r="Y83" s="648" t="str">
        <f>IF(Conversions!C272&lt;&gt;0,Conversions!E272,"")</f>
        <v/>
      </c>
      <c r="Z83" s="649"/>
      <c r="AA83" s="650"/>
      <c r="AB83" s="652" t="str">
        <f>IF(Conversions!J272=TRUE,"Y","N")</f>
        <v>N</v>
      </c>
      <c r="AC83" s="653"/>
      <c r="AD83" s="648" t="str">
        <f>IF(Conversions!C272&lt;&gt;0,Conversions!O272,"")</f>
        <v/>
      </c>
      <c r="AE83" s="649"/>
      <c r="AF83" s="650"/>
    </row>
    <row r="84" spans="2:32" x14ac:dyDescent="0.25">
      <c r="B84" s="657" t="str">
        <f>IF(Debts!B11="","",Debts!B11)</f>
        <v/>
      </c>
      <c r="C84" s="657"/>
      <c r="D84" s="657"/>
      <c r="E84" s="657"/>
      <c r="F84" s="657"/>
      <c r="G84" s="657"/>
      <c r="H84" s="658"/>
      <c r="J84" s="648" t="str">
        <f>IF(Debts!D11&lt;&gt;0,Debts!D11,"")</f>
        <v/>
      </c>
      <c r="K84" s="649"/>
      <c r="L84" s="650"/>
      <c r="M84" s="311"/>
      <c r="N84" s="648" t="str">
        <f>IF(Conversions!H172&lt;&gt;0,Conversions!H172,"")</f>
        <v/>
      </c>
      <c r="O84" s="649"/>
      <c r="P84" s="650"/>
      <c r="R84" s="657" t="str">
        <f>IF(Debts!B115="","",Debts!B115)</f>
        <v/>
      </c>
      <c r="S84" s="657"/>
      <c r="T84" s="657"/>
      <c r="U84" s="657"/>
      <c r="V84" s="657"/>
      <c r="W84" s="657"/>
      <c r="X84" s="658"/>
      <c r="Y84" s="648" t="str">
        <f>IF(Conversions!C273&lt;&gt;0,Conversions!E273,"")</f>
        <v/>
      </c>
      <c r="Z84" s="649"/>
      <c r="AA84" s="650"/>
      <c r="AB84" s="652" t="str">
        <f>IF(Conversions!J273=TRUE,"Y","N")</f>
        <v>N</v>
      </c>
      <c r="AC84" s="653"/>
      <c r="AD84" s="648" t="str">
        <f>IF(Conversions!C273&lt;&gt;0,Conversions!O273,"")</f>
        <v/>
      </c>
      <c r="AE84" s="649"/>
      <c r="AF84" s="650"/>
    </row>
    <row r="85" spans="2:32" x14ac:dyDescent="0.25">
      <c r="B85" s="657" t="str">
        <f>IF(Debts!B12="","",Debts!B12)</f>
        <v/>
      </c>
      <c r="C85" s="657"/>
      <c r="D85" s="657"/>
      <c r="E85" s="657"/>
      <c r="F85" s="657"/>
      <c r="G85" s="657"/>
      <c r="H85" s="658"/>
      <c r="J85" s="648" t="str">
        <f>IF(Debts!D12&lt;&gt;0,Debts!D12,"")</f>
        <v/>
      </c>
      <c r="K85" s="649"/>
      <c r="L85" s="650"/>
      <c r="M85" s="311"/>
      <c r="N85" s="648" t="str">
        <f>IF(Conversions!H173&lt;&gt;0,Conversions!H173,"")</f>
        <v/>
      </c>
      <c r="O85" s="649"/>
      <c r="P85" s="650"/>
      <c r="R85" s="657" t="str">
        <f>IF(Debts!B116="","",Debts!B116)</f>
        <v/>
      </c>
      <c r="S85" s="657"/>
      <c r="T85" s="657"/>
      <c r="U85" s="657"/>
      <c r="V85" s="657"/>
      <c r="W85" s="657"/>
      <c r="X85" s="658"/>
      <c r="Y85" s="648" t="str">
        <f>IF(Conversions!C274&lt;&gt;0,Conversions!E274,"")</f>
        <v/>
      </c>
      <c r="Z85" s="649"/>
      <c r="AA85" s="650"/>
      <c r="AB85" s="652" t="str">
        <f>IF(Conversions!J274=TRUE,"Y","N")</f>
        <v>N</v>
      </c>
      <c r="AC85" s="653"/>
      <c r="AD85" s="648" t="str">
        <f>IF(Conversions!C274&lt;&gt;0,Conversions!O274,"")</f>
        <v/>
      </c>
      <c r="AE85" s="649"/>
      <c r="AF85" s="650"/>
    </row>
    <row r="86" spans="2:32" x14ac:dyDescent="0.25">
      <c r="B86" s="657" t="str">
        <f>IF(Debts!B13="","",Debts!B13)</f>
        <v/>
      </c>
      <c r="C86" s="657"/>
      <c r="D86" s="657"/>
      <c r="E86" s="657"/>
      <c r="F86" s="657"/>
      <c r="G86" s="657"/>
      <c r="H86" s="658"/>
      <c r="J86" s="648" t="str">
        <f>IF(Debts!D13&lt;&gt;0,Debts!D13,"")</f>
        <v/>
      </c>
      <c r="K86" s="649"/>
      <c r="L86" s="650"/>
      <c r="M86" s="311"/>
      <c r="N86" s="648" t="str">
        <f>IF(Conversions!H174&lt;&gt;0,Conversions!H174,"")</f>
        <v/>
      </c>
      <c r="O86" s="649"/>
      <c r="P86" s="650"/>
      <c r="R86" s="657" t="str">
        <f>IF(Debts!B117="","",Debts!B117)</f>
        <v/>
      </c>
      <c r="S86" s="657"/>
      <c r="T86" s="657"/>
      <c r="U86" s="657"/>
      <c r="V86" s="657"/>
      <c r="W86" s="657"/>
      <c r="X86" s="658"/>
      <c r="Y86" s="648" t="str">
        <f>IF(Conversions!C275&lt;&gt;0,Conversions!E275,"")</f>
        <v/>
      </c>
      <c r="Z86" s="649"/>
      <c r="AA86" s="650"/>
      <c r="AB86" s="652" t="str">
        <f>IF(Conversions!J275=TRUE,"Y","N")</f>
        <v>N</v>
      </c>
      <c r="AC86" s="653"/>
      <c r="AD86" s="648" t="str">
        <f>IF(Conversions!C275&lt;&gt;0,Conversions!O275,"")</f>
        <v/>
      </c>
      <c r="AE86" s="649"/>
      <c r="AF86" s="650"/>
    </row>
    <row r="87" spans="2:32" x14ac:dyDescent="0.25">
      <c r="B87" s="657" t="str">
        <f>IF(Debts!B14="","",Debts!B14)</f>
        <v/>
      </c>
      <c r="C87" s="657"/>
      <c r="D87" s="657"/>
      <c r="E87" s="657"/>
      <c r="F87" s="657"/>
      <c r="G87" s="657"/>
      <c r="H87" s="658"/>
      <c r="J87" s="648" t="str">
        <f>IF(Debts!D14&lt;&gt;0,Debts!D14,"")</f>
        <v/>
      </c>
      <c r="K87" s="649"/>
      <c r="L87" s="650"/>
      <c r="M87" s="311"/>
      <c r="N87" s="648" t="str">
        <f>IF(Conversions!H175&lt;&gt;0,Conversions!H175,"")</f>
        <v/>
      </c>
      <c r="O87" s="649"/>
      <c r="P87" s="650"/>
      <c r="R87" s="657" t="str">
        <f>IF(Debts!B118="","",Debts!B118)</f>
        <v/>
      </c>
      <c r="S87" s="657"/>
      <c r="T87" s="657"/>
      <c r="U87" s="657"/>
      <c r="V87" s="657"/>
      <c r="W87" s="657"/>
      <c r="X87" s="658"/>
      <c r="Y87" s="648" t="str">
        <f>IF(Conversions!C276&lt;&gt;0,Conversions!E276,"")</f>
        <v/>
      </c>
      <c r="Z87" s="649"/>
      <c r="AA87" s="650"/>
      <c r="AB87" s="652" t="str">
        <f>IF(Conversions!J276=TRUE,"Y","N")</f>
        <v>N</v>
      </c>
      <c r="AC87" s="653"/>
      <c r="AD87" s="648" t="str">
        <f>IF(Conversions!C276&lt;&gt;0,Conversions!O276,"")</f>
        <v/>
      </c>
      <c r="AE87" s="649"/>
      <c r="AF87" s="650"/>
    </row>
    <row r="88" spans="2:32" x14ac:dyDescent="0.25">
      <c r="B88" s="657" t="str">
        <f>IF(Debts!B15="","",Debts!B15)</f>
        <v/>
      </c>
      <c r="C88" s="657"/>
      <c r="D88" s="657"/>
      <c r="E88" s="657"/>
      <c r="F88" s="657"/>
      <c r="G88" s="657"/>
      <c r="H88" s="658"/>
      <c r="J88" s="648" t="str">
        <f>IF(Debts!D15&lt;&gt;0,Debts!D15,"")</f>
        <v/>
      </c>
      <c r="K88" s="649"/>
      <c r="L88" s="650"/>
      <c r="M88" s="311"/>
      <c r="N88" s="648" t="str">
        <f>IF(Conversions!H176&lt;&gt;0,Conversions!H176,"")</f>
        <v/>
      </c>
      <c r="O88" s="649"/>
      <c r="P88" s="650"/>
      <c r="R88" s="657" t="str">
        <f>IF(Debts!B119="","",Debts!B119)</f>
        <v/>
      </c>
      <c r="S88" s="657"/>
      <c r="T88" s="657"/>
      <c r="U88" s="657"/>
      <c r="V88" s="657"/>
      <c r="W88" s="657"/>
      <c r="X88" s="658"/>
      <c r="Y88" s="648" t="str">
        <f>IF(Conversions!C277&lt;&gt;0,Conversions!E277,"")</f>
        <v/>
      </c>
      <c r="Z88" s="649"/>
      <c r="AA88" s="650"/>
      <c r="AB88" s="652" t="str">
        <f>IF(Conversions!J277=TRUE,"Y","N")</f>
        <v>N</v>
      </c>
      <c r="AC88" s="653"/>
      <c r="AD88" s="648" t="str">
        <f>IF(Conversions!C277&lt;&gt;0,Conversions!O277,"")</f>
        <v/>
      </c>
      <c r="AE88" s="649"/>
      <c r="AF88" s="650"/>
    </row>
    <row r="89" spans="2:32" x14ac:dyDescent="0.25">
      <c r="B89" s="657" t="str">
        <f>IF(Debts!B16="","",Debts!B16)</f>
        <v/>
      </c>
      <c r="C89" s="657"/>
      <c r="D89" s="657"/>
      <c r="E89" s="657"/>
      <c r="F89" s="657"/>
      <c r="G89" s="657"/>
      <c r="H89" s="658"/>
      <c r="J89" s="648" t="str">
        <f>IF(Debts!D16&lt;&gt;0,Debts!D16,"")</f>
        <v/>
      </c>
      <c r="K89" s="649"/>
      <c r="L89" s="650"/>
      <c r="M89" s="311"/>
      <c r="N89" s="648" t="str">
        <f>IF(Conversions!H177&lt;&gt;0,Conversions!H177,"")</f>
        <v/>
      </c>
      <c r="O89" s="649"/>
      <c r="P89" s="650"/>
      <c r="R89" s="657" t="str">
        <f>IF(Debts!B120="","",Debts!B120)</f>
        <v/>
      </c>
      <c r="S89" s="657"/>
      <c r="T89" s="657"/>
      <c r="U89" s="657"/>
      <c r="V89" s="657"/>
      <c r="W89" s="657"/>
      <c r="X89" s="658"/>
      <c r="Y89" s="648" t="str">
        <f>IF(Conversions!C278&lt;&gt;0,Conversions!E278,"")</f>
        <v/>
      </c>
      <c r="Z89" s="649"/>
      <c r="AA89" s="650"/>
      <c r="AB89" s="652" t="str">
        <f>IF(Conversions!J278=TRUE,"Y","N")</f>
        <v>N</v>
      </c>
      <c r="AC89" s="653"/>
      <c r="AD89" s="648" t="str">
        <f>IF(Conversions!C278&lt;&gt;0,Conversions!O278,"")</f>
        <v/>
      </c>
      <c r="AE89" s="649"/>
      <c r="AF89" s="650"/>
    </row>
    <row r="90" spans="2:32" x14ac:dyDescent="0.25">
      <c r="B90" s="657" t="str">
        <f>IF(Debts!B17="","",Debts!B17)</f>
        <v/>
      </c>
      <c r="C90" s="657"/>
      <c r="D90" s="657"/>
      <c r="E90" s="657"/>
      <c r="F90" s="657"/>
      <c r="G90" s="657"/>
      <c r="H90" s="658"/>
      <c r="J90" s="648" t="str">
        <f>IF(Debts!D17&lt;&gt;0,Debts!D17,"")</f>
        <v/>
      </c>
      <c r="K90" s="649"/>
      <c r="L90" s="650"/>
      <c r="M90" s="311"/>
      <c r="N90" s="648" t="str">
        <f>IF(Conversions!H178&lt;&gt;0,Conversions!H178,"")</f>
        <v/>
      </c>
      <c r="O90" s="649"/>
      <c r="P90" s="650"/>
      <c r="R90" s="657" t="str">
        <f>IF(Debts!B121="","",Debts!B121)</f>
        <v/>
      </c>
      <c r="S90" s="657"/>
      <c r="T90" s="657"/>
      <c r="U90" s="657"/>
      <c r="V90" s="657"/>
      <c r="W90" s="657"/>
      <c r="X90" s="658"/>
      <c r="Y90" s="648" t="str">
        <f>IF(Conversions!C279&lt;&gt;0,Conversions!E279,"")</f>
        <v/>
      </c>
      <c r="Z90" s="649"/>
      <c r="AA90" s="650"/>
      <c r="AB90" s="652" t="str">
        <f>IF(Conversions!J279=TRUE,"Y","N")</f>
        <v>N</v>
      </c>
      <c r="AC90" s="653"/>
      <c r="AD90" s="648" t="str">
        <f>IF(Conversions!C279&lt;&gt;0,Conversions!O279,"")</f>
        <v/>
      </c>
      <c r="AE90" s="649"/>
      <c r="AF90" s="650"/>
    </row>
    <row r="91" spans="2:32" x14ac:dyDescent="0.25">
      <c r="B91" s="657" t="str">
        <f>IF(Debts!B18="","",Debts!B18)</f>
        <v/>
      </c>
      <c r="C91" s="657"/>
      <c r="D91" s="657"/>
      <c r="E91" s="657"/>
      <c r="F91" s="657"/>
      <c r="G91" s="657"/>
      <c r="H91" s="658"/>
      <c r="J91" s="648" t="str">
        <f>IF(Debts!D18&lt;&gt;0,Debts!D18,"")</f>
        <v/>
      </c>
      <c r="K91" s="649"/>
      <c r="L91" s="650"/>
      <c r="M91" s="311"/>
      <c r="N91" s="648" t="str">
        <f>IF(Conversions!H179&lt;&gt;0,Conversions!H179,"")</f>
        <v/>
      </c>
      <c r="O91" s="649"/>
      <c r="P91" s="650"/>
      <c r="R91" s="657" t="str">
        <f>IF(Debts!B122="","",Debts!B122)</f>
        <v/>
      </c>
      <c r="S91" s="657"/>
      <c r="T91" s="657"/>
      <c r="U91" s="657"/>
      <c r="V91" s="657"/>
      <c r="W91" s="657"/>
      <c r="X91" s="658"/>
      <c r="Y91" s="648" t="str">
        <f>IF(Conversions!C280&lt;&gt;0,Conversions!E280,"")</f>
        <v/>
      </c>
      <c r="Z91" s="649"/>
      <c r="AA91" s="650"/>
      <c r="AB91" s="652" t="str">
        <f>IF(Conversions!J280=TRUE,"Y","N")</f>
        <v>N</v>
      </c>
      <c r="AC91" s="653"/>
      <c r="AD91" s="648" t="str">
        <f>IF(Conversions!C280&lt;&gt;0,Conversions!O280,"")</f>
        <v/>
      </c>
      <c r="AE91" s="649"/>
      <c r="AF91" s="650"/>
    </row>
    <row r="92" spans="2:32" x14ac:dyDescent="0.25">
      <c r="B92" s="657" t="str">
        <f>IF(Debts!B19="","",Debts!B19)</f>
        <v/>
      </c>
      <c r="C92" s="657"/>
      <c r="D92" s="657"/>
      <c r="E92" s="657"/>
      <c r="F92" s="657"/>
      <c r="G92" s="657"/>
      <c r="H92" s="658"/>
      <c r="J92" s="648" t="str">
        <f>IF(Debts!D19&lt;&gt;0,Debts!D19,"")</f>
        <v/>
      </c>
      <c r="K92" s="649"/>
      <c r="L92" s="650"/>
      <c r="M92" s="311"/>
      <c r="N92" s="648" t="str">
        <f>IF(Conversions!H180&lt;&gt;0,Conversions!H180,"")</f>
        <v/>
      </c>
      <c r="O92" s="649"/>
      <c r="P92" s="650"/>
      <c r="R92" s="657" t="str">
        <f>IF(Debts!B123="","",Debts!B123)</f>
        <v/>
      </c>
      <c r="S92" s="657"/>
      <c r="T92" s="657"/>
      <c r="U92" s="657"/>
      <c r="V92" s="657"/>
      <c r="W92" s="657"/>
      <c r="X92" s="658"/>
      <c r="Y92" s="648" t="str">
        <f>IF(Conversions!C281&lt;&gt;0,Conversions!E281,"")</f>
        <v/>
      </c>
      <c r="Z92" s="649"/>
      <c r="AA92" s="650"/>
      <c r="AB92" s="652" t="str">
        <f>IF(Conversions!J281=TRUE,"Y","N")</f>
        <v>N</v>
      </c>
      <c r="AC92" s="653"/>
      <c r="AD92" s="648" t="str">
        <f>IF(Conversions!C281&lt;&gt;0,Conversions!O281,"")</f>
        <v/>
      </c>
      <c r="AE92" s="649"/>
      <c r="AF92" s="650"/>
    </row>
    <row r="93" spans="2:32" x14ac:dyDescent="0.25">
      <c r="B93" s="657" t="str">
        <f>IF(Debts!B20="","",Debts!B20)</f>
        <v/>
      </c>
      <c r="C93" s="657"/>
      <c r="D93" s="657"/>
      <c r="E93" s="657"/>
      <c r="F93" s="657"/>
      <c r="G93" s="657"/>
      <c r="H93" s="658"/>
      <c r="J93" s="648" t="str">
        <f>IF(Debts!D20&lt;&gt;0,Debts!D20,"")</f>
        <v/>
      </c>
      <c r="K93" s="649"/>
      <c r="L93" s="650"/>
      <c r="M93" s="288"/>
      <c r="N93" s="648" t="str">
        <f>IF(Conversions!H181&lt;&gt;0,Conversions!H181,"")</f>
        <v/>
      </c>
      <c r="O93" s="649"/>
      <c r="P93" s="650"/>
      <c r="R93" s="657" t="str">
        <f>IF(Debts!B124="","",Debts!B124)</f>
        <v/>
      </c>
      <c r="S93" s="657"/>
      <c r="T93" s="657"/>
      <c r="U93" s="657"/>
      <c r="V93" s="657"/>
      <c r="W93" s="657"/>
      <c r="X93" s="658"/>
      <c r="Y93" s="648" t="str">
        <f>IF(Conversions!C282&lt;&gt;0,Conversions!E282,"")</f>
        <v/>
      </c>
      <c r="Z93" s="649"/>
      <c r="AA93" s="650"/>
      <c r="AB93" s="652" t="str">
        <f>IF(Conversions!J282=TRUE,"Y","N")</f>
        <v>N</v>
      </c>
      <c r="AC93" s="653"/>
      <c r="AD93" s="648" t="str">
        <f>IF(Conversions!C282&lt;&gt;0,Conversions!O282,"")</f>
        <v/>
      </c>
      <c r="AE93" s="649"/>
      <c r="AF93" s="650"/>
    </row>
    <row r="94" spans="2:32" x14ac:dyDescent="0.25">
      <c r="B94" s="657" t="str">
        <f>IF(Debts!B21="","",Debts!B21)</f>
        <v/>
      </c>
      <c r="C94" s="657"/>
      <c r="D94" s="657"/>
      <c r="E94" s="657"/>
      <c r="F94" s="657"/>
      <c r="G94" s="657"/>
      <c r="H94" s="658"/>
      <c r="J94" s="648" t="str">
        <f>IF(Debts!D21&lt;&gt;0,Debts!D21,"")</f>
        <v/>
      </c>
      <c r="K94" s="649"/>
      <c r="L94" s="650"/>
      <c r="M94" s="288"/>
      <c r="N94" s="648" t="str">
        <f>IF(Conversions!H182&lt;&gt;0,Conversions!H182,"")</f>
        <v/>
      </c>
      <c r="O94" s="649"/>
      <c r="P94" s="650"/>
      <c r="R94" s="657" t="str">
        <f>IF(Debts!B125="","",Debts!B125)</f>
        <v/>
      </c>
      <c r="S94" s="657"/>
      <c r="T94" s="657"/>
      <c r="U94" s="657"/>
      <c r="V94" s="657"/>
      <c r="W94" s="657"/>
      <c r="X94" s="658"/>
      <c r="Y94" s="648" t="str">
        <f>IF(Conversions!C283&lt;&gt;0,Conversions!E283,"")</f>
        <v/>
      </c>
      <c r="Z94" s="649"/>
      <c r="AA94" s="650"/>
      <c r="AB94" s="652" t="str">
        <f>IF(Conversions!J283=TRUE,"Y","N")</f>
        <v>N</v>
      </c>
      <c r="AC94" s="653"/>
      <c r="AD94" s="648" t="str">
        <f>IF(Conversions!C283&lt;&gt;0,Conversions!O283,"")</f>
        <v/>
      </c>
      <c r="AE94" s="649"/>
      <c r="AF94" s="650"/>
    </row>
    <row r="95" spans="2:32" x14ac:dyDescent="0.25">
      <c r="B95" s="657" t="str">
        <f>IF(Debts!B22="","",Debts!B22)</f>
        <v/>
      </c>
      <c r="C95" s="657"/>
      <c r="D95" s="657"/>
      <c r="E95" s="657"/>
      <c r="F95" s="657"/>
      <c r="G95" s="657"/>
      <c r="H95" s="658"/>
      <c r="J95" s="648" t="str">
        <f>IF(Debts!D22&lt;&gt;0,Debts!D22,"")</f>
        <v/>
      </c>
      <c r="K95" s="649"/>
      <c r="L95" s="650"/>
      <c r="M95" s="288"/>
      <c r="N95" s="648" t="str">
        <f>IF(Conversions!H183&lt;&gt;0,Conversions!H183,"")</f>
        <v/>
      </c>
      <c r="O95" s="649"/>
      <c r="P95" s="650"/>
      <c r="R95" s="657" t="str">
        <f>IF(Debts!B126="","",Debts!B126)</f>
        <v/>
      </c>
      <c r="S95" s="657"/>
      <c r="T95" s="657"/>
      <c r="U95" s="657"/>
      <c r="V95" s="657"/>
      <c r="W95" s="657"/>
      <c r="X95" s="658"/>
      <c r="Y95" s="648" t="str">
        <f>IF(Conversions!C284&lt;&gt;0,Conversions!E284,"")</f>
        <v/>
      </c>
      <c r="Z95" s="649"/>
      <c r="AA95" s="650"/>
      <c r="AB95" s="652" t="str">
        <f>IF(Conversions!J284=TRUE,"Y","N")</f>
        <v>N</v>
      </c>
      <c r="AC95" s="653"/>
      <c r="AD95" s="648" t="str">
        <f>IF(Conversions!C284&lt;&gt;0,Conversions!O284,"")</f>
        <v/>
      </c>
      <c r="AE95" s="649"/>
      <c r="AF95" s="650"/>
    </row>
    <row r="96" spans="2:32" x14ac:dyDescent="0.25">
      <c r="B96" s="657" t="str">
        <f>IF(Debts!B23="","",Debts!B23)</f>
        <v/>
      </c>
      <c r="C96" s="657"/>
      <c r="D96" s="657"/>
      <c r="E96" s="657"/>
      <c r="F96" s="657"/>
      <c r="G96" s="657"/>
      <c r="H96" s="658"/>
      <c r="J96" s="648" t="str">
        <f>IF(Debts!D23&lt;&gt;0,Debts!D23,"")</f>
        <v/>
      </c>
      <c r="K96" s="649"/>
      <c r="L96" s="650"/>
      <c r="M96" s="288"/>
      <c r="N96" s="648" t="str">
        <f>IF(Conversions!H184&lt;&gt;0,Conversions!H184,"")</f>
        <v/>
      </c>
      <c r="O96" s="649"/>
      <c r="P96" s="650"/>
      <c r="R96" s="657" t="str">
        <f>IF(Debts!B127="","",Debts!B127)</f>
        <v/>
      </c>
      <c r="S96" s="657"/>
      <c r="T96" s="657"/>
      <c r="U96" s="657"/>
      <c r="V96" s="657"/>
      <c r="W96" s="657"/>
      <c r="X96" s="658"/>
      <c r="Y96" s="648" t="str">
        <f>IF(Conversions!C285&lt;&gt;0,Conversions!E285,"")</f>
        <v/>
      </c>
      <c r="Z96" s="649"/>
      <c r="AA96" s="650"/>
      <c r="AB96" s="652" t="str">
        <f>IF(Conversions!J285=TRUE,"Y","N")</f>
        <v>N</v>
      </c>
      <c r="AC96" s="653"/>
      <c r="AD96" s="648" t="str">
        <f>IF(Conversions!C285&lt;&gt;0,Conversions!O285,"")</f>
        <v/>
      </c>
      <c r="AE96" s="649"/>
      <c r="AF96" s="650"/>
    </row>
    <row r="97" spans="2:32" x14ac:dyDescent="0.25">
      <c r="B97" s="657" t="str">
        <f>IF(Debts!B24="","",Debts!B24)</f>
        <v/>
      </c>
      <c r="C97" s="657"/>
      <c r="D97" s="657"/>
      <c r="E97" s="657"/>
      <c r="F97" s="657"/>
      <c r="G97" s="657"/>
      <c r="H97" s="658"/>
      <c r="J97" s="648" t="str">
        <f>IF(Debts!D24&lt;&gt;0,Debts!D24,"")</f>
        <v/>
      </c>
      <c r="K97" s="649"/>
      <c r="L97" s="650"/>
      <c r="M97" s="288"/>
      <c r="N97" s="648" t="str">
        <f>IF(Conversions!H185&lt;&gt;0,Conversions!H185,"")</f>
        <v/>
      </c>
      <c r="O97" s="649"/>
      <c r="P97" s="650"/>
      <c r="R97" s="657" t="str">
        <f>IF(Debts!B128="","",Debts!B128)</f>
        <v/>
      </c>
      <c r="S97" s="657"/>
      <c r="T97" s="657"/>
      <c r="U97" s="657"/>
      <c r="V97" s="657"/>
      <c r="W97" s="657"/>
      <c r="X97" s="658"/>
      <c r="Y97" s="648" t="str">
        <f>IF(Conversions!C286&lt;&gt;0,Conversions!E286,"")</f>
        <v/>
      </c>
      <c r="Z97" s="649"/>
      <c r="AA97" s="650"/>
      <c r="AB97" s="652" t="str">
        <f>IF(Conversions!J286=TRUE,"Y","N")</f>
        <v>N</v>
      </c>
      <c r="AC97" s="653"/>
      <c r="AD97" s="648" t="str">
        <f>IF(Conversions!C286&lt;&gt;0,Conversions!O286,"")</f>
        <v/>
      </c>
      <c r="AE97" s="649"/>
      <c r="AF97" s="650"/>
    </row>
    <row r="98" spans="2:32" x14ac:dyDescent="0.25">
      <c r="B98" s="657" t="str">
        <f>IF(Debts!B25="","",Debts!B25)</f>
        <v/>
      </c>
      <c r="C98" s="657"/>
      <c r="D98" s="657"/>
      <c r="E98" s="657"/>
      <c r="F98" s="657"/>
      <c r="G98" s="657"/>
      <c r="H98" s="658"/>
      <c r="J98" s="648" t="str">
        <f>IF(Debts!D25&lt;&gt;0,Debts!D25,"")</f>
        <v/>
      </c>
      <c r="K98" s="649"/>
      <c r="L98" s="650"/>
      <c r="M98" s="288"/>
      <c r="N98" s="648" t="str">
        <f>IF(Conversions!H186&lt;&gt;0,Conversions!H186,"")</f>
        <v/>
      </c>
      <c r="O98" s="649"/>
      <c r="P98" s="650"/>
      <c r="R98" s="657" t="str">
        <f>IF(Debts!B129="","",Debts!B129)</f>
        <v/>
      </c>
      <c r="S98" s="657"/>
      <c r="T98" s="657"/>
      <c r="U98" s="657"/>
      <c r="V98" s="657"/>
      <c r="W98" s="657"/>
      <c r="X98" s="658"/>
      <c r="Y98" s="648" t="str">
        <f>IF(Conversions!C287&lt;&gt;0,Conversions!E287,"")</f>
        <v/>
      </c>
      <c r="Z98" s="649"/>
      <c r="AA98" s="650"/>
      <c r="AB98" s="652" t="str">
        <f>IF(Conversions!J287=TRUE,"Y","N")</f>
        <v>N</v>
      </c>
      <c r="AC98" s="653"/>
      <c r="AD98" s="648" t="str">
        <f>IF(Conversions!C287&lt;&gt;0,Conversions!O287,"")</f>
        <v/>
      </c>
      <c r="AE98" s="649"/>
      <c r="AF98" s="650"/>
    </row>
    <row r="99" spans="2:32" x14ac:dyDescent="0.25">
      <c r="B99" s="657" t="str">
        <f>IF(Debts!B26="","",Debts!B26)</f>
        <v/>
      </c>
      <c r="C99" s="657"/>
      <c r="D99" s="657"/>
      <c r="E99" s="657"/>
      <c r="F99" s="657"/>
      <c r="G99" s="657"/>
      <c r="H99" s="658"/>
      <c r="J99" s="648" t="str">
        <f>IF(Debts!D26&lt;&gt;0,Debts!D26,"")</f>
        <v/>
      </c>
      <c r="K99" s="649"/>
      <c r="L99" s="650"/>
      <c r="M99" s="288"/>
      <c r="N99" s="648" t="str">
        <f>IF(Conversions!H187&lt;&gt;0,Conversions!H187,"")</f>
        <v/>
      </c>
      <c r="O99" s="649"/>
      <c r="P99" s="650"/>
      <c r="R99" s="657" t="str">
        <f>IF(Debts!B130="","",Debts!B130)</f>
        <v/>
      </c>
      <c r="S99" s="657"/>
      <c r="T99" s="657"/>
      <c r="U99" s="657"/>
      <c r="V99" s="657"/>
      <c r="W99" s="657"/>
      <c r="X99" s="658"/>
      <c r="Y99" s="648" t="str">
        <f>IF(Conversions!C288&lt;&gt;0,Conversions!E288,"")</f>
        <v/>
      </c>
      <c r="Z99" s="649"/>
      <c r="AA99" s="650"/>
      <c r="AB99" s="652" t="str">
        <f>IF(Conversions!J288=TRUE,"Y","N")</f>
        <v>N</v>
      </c>
      <c r="AC99" s="653"/>
      <c r="AD99" s="648" t="str">
        <f>IF(Conversions!C288&lt;&gt;0,Conversions!O288,"")</f>
        <v/>
      </c>
      <c r="AE99" s="649"/>
      <c r="AF99" s="650"/>
    </row>
    <row r="100" spans="2:32" x14ac:dyDescent="0.25">
      <c r="B100" s="657" t="str">
        <f>IF(Debts!B27="","",Debts!B27)</f>
        <v/>
      </c>
      <c r="C100" s="657"/>
      <c r="D100" s="657"/>
      <c r="E100" s="657"/>
      <c r="F100" s="657"/>
      <c r="G100" s="657"/>
      <c r="H100" s="658"/>
      <c r="J100" s="648" t="str">
        <f>IF(Debts!D27&lt;&gt;0,Debts!D27,"")</f>
        <v/>
      </c>
      <c r="K100" s="649"/>
      <c r="L100" s="650"/>
      <c r="M100" s="288"/>
      <c r="N100" s="648" t="str">
        <f>IF(Conversions!H188&lt;&gt;0,Conversions!H188,"")</f>
        <v/>
      </c>
      <c r="O100" s="649"/>
      <c r="P100" s="650"/>
      <c r="R100" s="657" t="str">
        <f>IF(Debts!B131="","",Debts!B131)</f>
        <v/>
      </c>
      <c r="S100" s="657"/>
      <c r="T100" s="657"/>
      <c r="U100" s="657"/>
      <c r="V100" s="657"/>
      <c r="W100" s="657"/>
      <c r="X100" s="658"/>
      <c r="Y100" s="648" t="str">
        <f>IF(Conversions!C289&lt;&gt;0,Conversions!E289,"")</f>
        <v/>
      </c>
      <c r="Z100" s="649"/>
      <c r="AA100" s="650"/>
      <c r="AB100" s="652" t="str">
        <f>IF(Conversions!J289=TRUE,"Y","N")</f>
        <v>N</v>
      </c>
      <c r="AC100" s="653"/>
      <c r="AD100" s="648" t="str">
        <f>IF(Conversions!C289&lt;&gt;0,Conversions!O289,"")</f>
        <v/>
      </c>
      <c r="AE100" s="649"/>
      <c r="AF100" s="650"/>
    </row>
    <row r="101" spans="2:32" x14ac:dyDescent="0.25">
      <c r="B101" s="657" t="str">
        <f>IF(Debts!B28="","",Debts!B28)</f>
        <v/>
      </c>
      <c r="C101" s="657"/>
      <c r="D101" s="657"/>
      <c r="E101" s="657"/>
      <c r="F101" s="657"/>
      <c r="G101" s="657"/>
      <c r="H101" s="658"/>
      <c r="J101" s="648" t="str">
        <f>IF(Debts!D28&lt;&gt;0,Debts!D28,"")</f>
        <v/>
      </c>
      <c r="K101" s="649"/>
      <c r="L101" s="650"/>
      <c r="M101" s="288"/>
      <c r="N101" s="648" t="str">
        <f>IF(Conversions!H189&lt;&gt;0,Conversions!H189,"")</f>
        <v/>
      </c>
      <c r="O101" s="649"/>
      <c r="P101" s="650"/>
      <c r="R101" s="657" t="str">
        <f>IF(Debts!B132="","",Debts!B132)</f>
        <v/>
      </c>
      <c r="S101" s="657"/>
      <c r="T101" s="657"/>
      <c r="U101" s="657"/>
      <c r="V101" s="657"/>
      <c r="W101" s="657"/>
      <c r="X101" s="658"/>
      <c r="Y101" s="648" t="str">
        <f>IF(Conversions!C290&lt;&gt;0,Conversions!E290,"")</f>
        <v/>
      </c>
      <c r="Z101" s="649"/>
      <c r="AA101" s="650"/>
      <c r="AB101" s="652" t="str">
        <f>IF(Conversions!J290=TRUE,"Y","N")</f>
        <v>N</v>
      </c>
      <c r="AC101" s="653"/>
      <c r="AD101" s="648" t="str">
        <f>IF(Conversions!C290&lt;&gt;0,Conversions!O290,"")</f>
        <v/>
      </c>
      <c r="AE101" s="649"/>
      <c r="AF101" s="650"/>
    </row>
    <row r="102" spans="2:32" x14ac:dyDescent="0.25">
      <c r="B102" s="657" t="str">
        <f>IF(Debts!B29="","",Debts!B29)</f>
        <v/>
      </c>
      <c r="C102" s="657"/>
      <c r="D102" s="657"/>
      <c r="E102" s="657"/>
      <c r="F102" s="657"/>
      <c r="G102" s="657"/>
      <c r="H102" s="658"/>
      <c r="J102" s="648" t="str">
        <f>IF(Debts!D29&lt;&gt;0,Debts!D29,"")</f>
        <v/>
      </c>
      <c r="K102" s="649"/>
      <c r="L102" s="650"/>
      <c r="M102" s="288"/>
      <c r="N102" s="648" t="str">
        <f>IF(Conversions!H190&lt;&gt;0,Conversions!H190,"")</f>
        <v/>
      </c>
      <c r="O102" s="649"/>
      <c r="P102" s="650"/>
      <c r="R102" s="657" t="str">
        <f>IF(Debts!B133="","",Debts!B133)</f>
        <v/>
      </c>
      <c r="S102" s="657"/>
      <c r="T102" s="657"/>
      <c r="U102" s="657"/>
      <c r="V102" s="657"/>
      <c r="W102" s="657"/>
      <c r="X102" s="658"/>
      <c r="Y102" s="648" t="str">
        <f>IF(Conversions!C291&lt;&gt;0,Conversions!E291,"")</f>
        <v/>
      </c>
      <c r="Z102" s="649"/>
      <c r="AA102" s="650"/>
      <c r="AB102" s="652" t="str">
        <f>IF(Conversions!J291=TRUE,"Y","N")</f>
        <v>N</v>
      </c>
      <c r="AC102" s="653"/>
      <c r="AD102" s="648" t="str">
        <f>IF(Conversions!C291&lt;&gt;0,Conversions!O291,"")</f>
        <v/>
      </c>
      <c r="AE102" s="649"/>
      <c r="AF102" s="650"/>
    </row>
    <row r="103" spans="2:32" x14ac:dyDescent="0.25">
      <c r="B103" s="657" t="str">
        <f>IF(Debts!B30="","",Debts!B30)</f>
        <v/>
      </c>
      <c r="C103" s="657"/>
      <c r="D103" s="657"/>
      <c r="E103" s="657"/>
      <c r="F103" s="657"/>
      <c r="G103" s="657"/>
      <c r="H103" s="658"/>
      <c r="J103" s="648" t="str">
        <f>IF(Debts!D30&lt;&gt;0,Debts!D30,"")</f>
        <v/>
      </c>
      <c r="K103" s="649"/>
      <c r="L103" s="650"/>
      <c r="M103" s="288"/>
      <c r="N103" s="648" t="str">
        <f>IF(Conversions!H191&lt;&gt;0,Conversions!H191,"")</f>
        <v/>
      </c>
      <c r="O103" s="649"/>
      <c r="P103" s="650"/>
      <c r="R103" s="657" t="str">
        <f>IF(Debts!B134="","",Debts!B134)</f>
        <v/>
      </c>
      <c r="S103" s="657"/>
      <c r="T103" s="657"/>
      <c r="U103" s="657"/>
      <c r="V103" s="657"/>
      <c r="W103" s="657"/>
      <c r="X103" s="658"/>
      <c r="Y103" s="648" t="str">
        <f>IF(Conversions!C292&lt;&gt;0,Conversions!E292,"")</f>
        <v/>
      </c>
      <c r="Z103" s="649"/>
      <c r="AA103" s="650"/>
      <c r="AB103" s="652" t="str">
        <f>IF(Conversions!J292=TRUE,"Y","N")</f>
        <v>N</v>
      </c>
      <c r="AC103" s="653"/>
      <c r="AD103" s="648" t="str">
        <f>IF(Conversions!C292&lt;&gt;0,Conversions!O292,"")</f>
        <v/>
      </c>
      <c r="AE103" s="649"/>
      <c r="AF103" s="650"/>
    </row>
    <row r="104" spans="2:32" x14ac:dyDescent="0.25">
      <c r="B104" s="657" t="str">
        <f>IF(Debts!B31="","",Debts!B31)</f>
        <v/>
      </c>
      <c r="C104" s="657"/>
      <c r="D104" s="657"/>
      <c r="E104" s="657"/>
      <c r="F104" s="657"/>
      <c r="G104" s="657"/>
      <c r="H104" s="658"/>
      <c r="J104" s="648" t="str">
        <f>IF(Debts!D31&lt;&gt;0,Debts!D31,"")</f>
        <v/>
      </c>
      <c r="K104" s="649"/>
      <c r="L104" s="650"/>
      <c r="M104" s="288"/>
      <c r="N104" s="648" t="str">
        <f>IF(Conversions!H192&lt;&gt;0,Conversions!H192,"")</f>
        <v/>
      </c>
      <c r="O104" s="649"/>
      <c r="P104" s="650"/>
      <c r="R104" s="657" t="str">
        <f>IF(Debts!B135="","",Debts!B135)</f>
        <v/>
      </c>
      <c r="S104" s="657"/>
      <c r="T104" s="657"/>
      <c r="U104" s="657"/>
      <c r="V104" s="657"/>
      <c r="W104" s="657"/>
      <c r="X104" s="658"/>
      <c r="Y104" s="648" t="str">
        <f>IF(Conversions!C293&lt;&gt;0,Conversions!E293,"")</f>
        <v/>
      </c>
      <c r="Z104" s="649"/>
      <c r="AA104" s="650"/>
      <c r="AB104" s="652" t="str">
        <f>IF(Conversions!J293=TRUE,"Y","N")</f>
        <v>N</v>
      </c>
      <c r="AC104" s="653"/>
      <c r="AD104" s="648" t="str">
        <f>IF(Conversions!C293&lt;&gt;0,Conversions!O293,"")</f>
        <v/>
      </c>
      <c r="AE104" s="649"/>
      <c r="AF104" s="650"/>
    </row>
    <row r="105" spans="2:32" x14ac:dyDescent="0.25">
      <c r="B105" s="657" t="str">
        <f>IF(Debts!B32="","",Debts!B32)</f>
        <v/>
      </c>
      <c r="C105" s="657"/>
      <c r="D105" s="657"/>
      <c r="E105" s="657"/>
      <c r="F105" s="657"/>
      <c r="G105" s="657"/>
      <c r="H105" s="658"/>
      <c r="J105" s="648" t="str">
        <f>IF(Debts!D32&lt;&gt;0,Debts!D32,"")</f>
        <v/>
      </c>
      <c r="K105" s="649"/>
      <c r="L105" s="650"/>
      <c r="M105" s="288"/>
      <c r="N105" s="648" t="str">
        <f>IF(Conversions!H193&lt;&gt;0,Conversions!H193,"")</f>
        <v/>
      </c>
      <c r="O105" s="649"/>
      <c r="P105" s="650"/>
      <c r="R105" s="657" t="str">
        <f>IF(Debts!B136="","",Debts!B136)</f>
        <v/>
      </c>
      <c r="S105" s="657"/>
      <c r="T105" s="657"/>
      <c r="U105" s="657"/>
      <c r="V105" s="657"/>
      <c r="W105" s="657"/>
      <c r="X105" s="658"/>
      <c r="Y105" s="648" t="str">
        <f>IF(Conversions!C294&lt;&gt;0,Conversions!E294,"")</f>
        <v/>
      </c>
      <c r="Z105" s="649"/>
      <c r="AA105" s="650"/>
      <c r="AB105" s="652" t="str">
        <f>IF(Conversions!J294=TRUE,"Y","N")</f>
        <v>N</v>
      </c>
      <c r="AC105" s="653"/>
      <c r="AD105" s="648" t="str">
        <f>IF(Conversions!C294&lt;&gt;0,Conversions!O294,"")</f>
        <v/>
      </c>
      <c r="AE105" s="649"/>
      <c r="AF105" s="650"/>
    </row>
    <row r="106" spans="2:32" x14ac:dyDescent="0.25">
      <c r="B106" s="657" t="str">
        <f>IF(Debts!B33="","",Debts!B33)</f>
        <v/>
      </c>
      <c r="C106" s="657"/>
      <c r="D106" s="657"/>
      <c r="E106" s="657"/>
      <c r="F106" s="657"/>
      <c r="G106" s="657"/>
      <c r="H106" s="658"/>
      <c r="J106" s="648" t="str">
        <f>IF(Debts!D33&lt;&gt;0,Debts!D33,"")</f>
        <v/>
      </c>
      <c r="K106" s="649"/>
      <c r="L106" s="650"/>
      <c r="M106" s="288"/>
      <c r="N106" s="648" t="str">
        <f>IF(Conversions!H194&lt;&gt;0,Conversions!H194,"")</f>
        <v/>
      </c>
      <c r="O106" s="649"/>
      <c r="P106" s="650"/>
      <c r="R106" s="657" t="str">
        <f>IF(Debts!B137="","",Debts!B137)</f>
        <v/>
      </c>
      <c r="S106" s="657"/>
      <c r="T106" s="657"/>
      <c r="U106" s="657"/>
      <c r="V106" s="657"/>
      <c r="W106" s="657"/>
      <c r="X106" s="658"/>
      <c r="Y106" s="648" t="str">
        <f>IF(Conversions!C295&lt;&gt;0,Conversions!E295,"")</f>
        <v/>
      </c>
      <c r="Z106" s="649"/>
      <c r="AA106" s="650"/>
      <c r="AB106" s="652" t="str">
        <f>IF(Conversions!J295=TRUE,"Y","N")</f>
        <v>N</v>
      </c>
      <c r="AC106" s="653"/>
      <c r="AD106" s="648" t="str">
        <f>IF(Conversions!C295&lt;&gt;0,Conversions!O295,"")</f>
        <v/>
      </c>
      <c r="AE106" s="649"/>
      <c r="AF106" s="650"/>
    </row>
    <row r="107" spans="2:32" x14ac:dyDescent="0.25">
      <c r="B107" s="657" t="str">
        <f>IF(Debts!B34="","",Debts!B34)</f>
        <v/>
      </c>
      <c r="C107" s="657"/>
      <c r="D107" s="657"/>
      <c r="E107" s="657"/>
      <c r="F107" s="657"/>
      <c r="G107" s="657"/>
      <c r="H107" s="658"/>
      <c r="J107" s="648" t="str">
        <f>IF(Debts!D34&lt;&gt;0,Debts!D34,"")</f>
        <v/>
      </c>
      <c r="K107" s="649"/>
      <c r="L107" s="650"/>
      <c r="M107" s="288"/>
      <c r="N107" s="648" t="str">
        <f>IF(Conversions!H195&lt;&gt;0,Conversions!H195,"")</f>
        <v/>
      </c>
      <c r="O107" s="649"/>
      <c r="P107" s="650"/>
      <c r="R107" s="657" t="str">
        <f>IF(Debts!B138="","",Debts!B138)</f>
        <v/>
      </c>
      <c r="S107" s="657"/>
      <c r="T107" s="657"/>
      <c r="U107" s="657"/>
      <c r="V107" s="657"/>
      <c r="W107" s="657"/>
      <c r="X107" s="658"/>
      <c r="Y107" s="648" t="str">
        <f>IF(Conversions!C296&lt;&gt;0,Conversions!E296,"")</f>
        <v/>
      </c>
      <c r="Z107" s="649"/>
      <c r="AA107" s="650"/>
      <c r="AB107" s="652" t="str">
        <f>IF(Conversions!J296=TRUE,"Y","N")</f>
        <v>N</v>
      </c>
      <c r="AC107" s="653"/>
      <c r="AD107" s="648" t="str">
        <f>IF(Conversions!C296&lt;&gt;0,Conversions!O296,"")</f>
        <v/>
      </c>
      <c r="AE107" s="649"/>
      <c r="AF107" s="650"/>
    </row>
    <row r="108" spans="2:32" x14ac:dyDescent="0.25">
      <c r="B108" s="657" t="str">
        <f>IF(Debts!B35="","",Debts!B35)</f>
        <v/>
      </c>
      <c r="C108" s="657"/>
      <c r="D108" s="657"/>
      <c r="E108" s="657"/>
      <c r="F108" s="657"/>
      <c r="G108" s="657"/>
      <c r="H108" s="658"/>
      <c r="J108" s="648" t="str">
        <f>IF(Debts!D35&lt;&gt;0,Debts!D35,"")</f>
        <v/>
      </c>
      <c r="K108" s="649"/>
      <c r="L108" s="650"/>
      <c r="M108" s="288"/>
      <c r="N108" s="648" t="str">
        <f>IF(Conversions!H196&lt;&gt;0,Conversions!H196,"")</f>
        <v/>
      </c>
      <c r="O108" s="649"/>
      <c r="P108" s="650"/>
      <c r="R108" s="657" t="str">
        <f>IF(Debts!B139="","",Debts!B139)</f>
        <v/>
      </c>
      <c r="S108" s="657"/>
      <c r="T108" s="657"/>
      <c r="U108" s="657"/>
      <c r="V108" s="657"/>
      <c r="W108" s="657"/>
      <c r="X108" s="658"/>
      <c r="Y108" s="648" t="str">
        <f>IF(Conversions!C297&lt;&gt;0,Conversions!E297,"")</f>
        <v/>
      </c>
      <c r="Z108" s="649"/>
      <c r="AA108" s="650"/>
      <c r="AB108" s="652" t="str">
        <f>IF(Conversions!J297=TRUE,"Y","N")</f>
        <v>N</v>
      </c>
      <c r="AC108" s="653"/>
      <c r="AD108" s="648" t="str">
        <f>IF(Conversions!C297&lt;&gt;0,Conversions!O297,"")</f>
        <v/>
      </c>
      <c r="AE108" s="649"/>
      <c r="AF108" s="650"/>
    </row>
    <row r="109" spans="2:32" x14ac:dyDescent="0.25">
      <c r="B109" s="657" t="str">
        <f>IF(Debts!B36="","",Debts!B36)</f>
        <v/>
      </c>
      <c r="C109" s="657"/>
      <c r="D109" s="657"/>
      <c r="E109" s="657"/>
      <c r="F109" s="657"/>
      <c r="G109" s="657"/>
      <c r="H109" s="658"/>
      <c r="J109" s="648" t="str">
        <f>IF(Debts!D36&lt;&gt;0,Debts!D36,"")</f>
        <v/>
      </c>
      <c r="K109" s="649"/>
      <c r="L109" s="650"/>
      <c r="M109" s="288"/>
      <c r="N109" s="648" t="str">
        <f>IF(Conversions!H197&lt;&gt;0,Conversions!H197,"")</f>
        <v/>
      </c>
      <c r="O109" s="649"/>
      <c r="P109" s="650"/>
      <c r="R109" s="657" t="str">
        <f>IF(Debts!B140="","",Debts!B140)</f>
        <v/>
      </c>
      <c r="S109" s="657"/>
      <c r="T109" s="657"/>
      <c r="U109" s="657"/>
      <c r="V109" s="657"/>
      <c r="W109" s="657"/>
      <c r="X109" s="658"/>
      <c r="Y109" s="648" t="str">
        <f>IF(Conversions!C298&lt;&gt;0,Conversions!E298,"")</f>
        <v/>
      </c>
      <c r="Z109" s="649"/>
      <c r="AA109" s="650"/>
      <c r="AB109" s="652" t="str">
        <f>IF(Conversions!J298=TRUE,"Y","N")</f>
        <v>N</v>
      </c>
      <c r="AC109" s="653"/>
      <c r="AD109" s="648" t="str">
        <f>IF(Conversions!C298&lt;&gt;0,Conversions!O298,"")</f>
        <v/>
      </c>
      <c r="AE109" s="649"/>
      <c r="AF109" s="650"/>
    </row>
    <row r="110" spans="2:32" x14ac:dyDescent="0.25">
      <c r="B110" s="657" t="str">
        <f>IF(Debts!B37="","",Debts!B37)</f>
        <v/>
      </c>
      <c r="C110" s="657"/>
      <c r="D110" s="657"/>
      <c r="E110" s="657"/>
      <c r="F110" s="657"/>
      <c r="G110" s="657"/>
      <c r="H110" s="658"/>
      <c r="J110" s="648" t="str">
        <f>IF(Debts!D37&lt;&gt;0,Debts!D37,"")</f>
        <v/>
      </c>
      <c r="K110" s="649"/>
      <c r="L110" s="650"/>
      <c r="M110" s="288"/>
      <c r="N110" s="648" t="str">
        <f>IF(Conversions!H198&lt;&gt;0,Conversions!H198,"")</f>
        <v/>
      </c>
      <c r="O110" s="649"/>
      <c r="P110" s="650"/>
      <c r="R110" s="657" t="str">
        <f>IF(Debts!B141="","",Debts!B141)</f>
        <v/>
      </c>
      <c r="S110" s="657"/>
      <c r="T110" s="657"/>
      <c r="U110" s="657"/>
      <c r="V110" s="657"/>
      <c r="W110" s="657"/>
      <c r="X110" s="658"/>
      <c r="Y110" s="648" t="str">
        <f>IF(Conversions!C299&lt;&gt;0,Conversions!E299,"")</f>
        <v/>
      </c>
      <c r="Z110" s="649"/>
      <c r="AA110" s="650"/>
      <c r="AB110" s="652" t="str">
        <f>IF(Conversions!J299=TRUE,"Y","N")</f>
        <v>N</v>
      </c>
      <c r="AC110" s="653"/>
      <c r="AD110" s="648" t="str">
        <f>IF(Conversions!C299&lt;&gt;0,Conversions!O299,"")</f>
        <v/>
      </c>
      <c r="AE110" s="649"/>
      <c r="AF110" s="650"/>
    </row>
    <row r="111" spans="2:32" x14ac:dyDescent="0.25">
      <c r="B111" s="657" t="str">
        <f>IF(Debts!B38="","",Debts!B38)</f>
        <v/>
      </c>
      <c r="C111" s="657"/>
      <c r="D111" s="657"/>
      <c r="E111" s="657"/>
      <c r="F111" s="657"/>
      <c r="G111" s="657"/>
      <c r="H111" s="658"/>
      <c r="J111" s="648" t="str">
        <f>IF(Debts!D38&lt;&gt;0,Debts!D38,"")</f>
        <v/>
      </c>
      <c r="K111" s="649"/>
      <c r="L111" s="650"/>
      <c r="M111" s="288"/>
      <c r="N111" s="648" t="str">
        <f>IF(Conversions!H199&lt;&gt;0,Conversions!H199,"")</f>
        <v/>
      </c>
      <c r="O111" s="649"/>
      <c r="P111" s="650"/>
      <c r="R111" s="657" t="str">
        <f>IF(Debts!B142="","",Debts!B142)</f>
        <v/>
      </c>
      <c r="S111" s="657"/>
      <c r="T111" s="657"/>
      <c r="U111" s="657"/>
      <c r="V111" s="657"/>
      <c r="W111" s="657"/>
      <c r="X111" s="658"/>
      <c r="Y111" s="648" t="str">
        <f>IF(Conversions!C300&lt;&gt;0,Conversions!E300,"")</f>
        <v/>
      </c>
      <c r="Z111" s="649"/>
      <c r="AA111" s="650"/>
      <c r="AB111" s="652" t="str">
        <f>IF(Conversions!J300=TRUE,"Y","N")</f>
        <v>N</v>
      </c>
      <c r="AC111" s="653"/>
      <c r="AD111" s="648" t="str">
        <f>IF(Conversions!C300&lt;&gt;0,Conversions!O300,"")</f>
        <v/>
      </c>
      <c r="AE111" s="649"/>
      <c r="AF111" s="650"/>
    </row>
    <row r="112" spans="2:32" x14ac:dyDescent="0.25">
      <c r="B112" s="657" t="str">
        <f>IF(Debts!B39="","",Debts!B39)</f>
        <v/>
      </c>
      <c r="C112" s="657"/>
      <c r="D112" s="657"/>
      <c r="E112" s="657"/>
      <c r="F112" s="657"/>
      <c r="G112" s="657"/>
      <c r="H112" s="658"/>
      <c r="J112" s="648" t="str">
        <f>IF(Debts!D39&lt;&gt;0,Debts!D39,"")</f>
        <v/>
      </c>
      <c r="K112" s="649"/>
      <c r="L112" s="650"/>
      <c r="M112" s="288"/>
      <c r="N112" s="648" t="str">
        <f>IF(Conversions!H200&lt;&gt;0,Conversions!H200,"")</f>
        <v/>
      </c>
      <c r="O112" s="649"/>
      <c r="P112" s="650"/>
      <c r="R112" s="657" t="str">
        <f>IF(Debts!B143="","",Debts!B143)</f>
        <v/>
      </c>
      <c r="S112" s="657"/>
      <c r="T112" s="657"/>
      <c r="U112" s="657"/>
      <c r="V112" s="657"/>
      <c r="W112" s="657"/>
      <c r="X112" s="658"/>
      <c r="Y112" s="648" t="str">
        <f>IF(Conversions!C301&lt;&gt;0,Conversions!E301,"")</f>
        <v/>
      </c>
      <c r="Z112" s="649"/>
      <c r="AA112" s="650"/>
      <c r="AB112" s="652" t="str">
        <f>IF(Conversions!J301=TRUE,"Y","N")</f>
        <v>N</v>
      </c>
      <c r="AC112" s="653"/>
      <c r="AD112" s="648" t="str">
        <f>IF(Conversions!C301&lt;&gt;0,Conversions!O301,"")</f>
        <v/>
      </c>
      <c r="AE112" s="649"/>
      <c r="AF112" s="650"/>
    </row>
    <row r="113" spans="1:32" x14ac:dyDescent="0.25">
      <c r="B113" s="657" t="str">
        <f>IF(Debts!B40="","",Debts!B40)</f>
        <v/>
      </c>
      <c r="C113" s="657"/>
      <c r="D113" s="657"/>
      <c r="E113" s="657"/>
      <c r="F113" s="657"/>
      <c r="G113" s="657"/>
      <c r="H113" s="658"/>
      <c r="J113" s="648" t="str">
        <f>IF(Debts!D40&lt;&gt;0,Debts!D40,"")</f>
        <v/>
      </c>
      <c r="K113" s="649"/>
      <c r="L113" s="650"/>
      <c r="M113" s="288"/>
      <c r="N113" s="648" t="str">
        <f>IF(Conversions!H201&lt;&gt;0,Conversions!H201,"")</f>
        <v/>
      </c>
      <c r="O113" s="649"/>
      <c r="P113" s="650"/>
      <c r="R113" s="657" t="str">
        <f>IF(Debts!B144="","",Debts!B144)</f>
        <v/>
      </c>
      <c r="S113" s="657"/>
      <c r="T113" s="657"/>
      <c r="U113" s="657"/>
      <c r="V113" s="657"/>
      <c r="W113" s="657"/>
      <c r="X113" s="658"/>
      <c r="Y113" s="648" t="str">
        <f>IF(Conversions!C302&lt;&gt;0,Conversions!E302,"")</f>
        <v/>
      </c>
      <c r="Z113" s="649"/>
      <c r="AA113" s="650"/>
      <c r="AB113" s="652" t="str">
        <f>IF(Conversions!J302=TRUE,"Y","N")</f>
        <v>N</v>
      </c>
      <c r="AC113" s="653"/>
      <c r="AD113" s="648" t="str">
        <f>IF(Conversions!C302&lt;&gt;0,Conversions!O302,"")</f>
        <v/>
      </c>
      <c r="AE113" s="649"/>
      <c r="AF113" s="650"/>
    </row>
    <row r="114" spans="1:32" x14ac:dyDescent="0.25">
      <c r="B114" s="657" t="str">
        <f>IF(Debts!B41="","",Debts!B41)</f>
        <v/>
      </c>
      <c r="C114" s="657"/>
      <c r="D114" s="657"/>
      <c r="E114" s="657"/>
      <c r="F114" s="657"/>
      <c r="G114" s="657"/>
      <c r="H114" s="658"/>
      <c r="J114" s="648" t="str">
        <f>IF(Debts!D41&lt;&gt;0,Debts!D41,"")</f>
        <v/>
      </c>
      <c r="K114" s="649"/>
      <c r="L114" s="650"/>
      <c r="M114" s="288"/>
      <c r="N114" s="648" t="str">
        <f>IF(Conversions!H202&lt;&gt;0,Conversions!H202,"")</f>
        <v/>
      </c>
      <c r="O114" s="649"/>
      <c r="P114" s="650"/>
      <c r="R114" s="657" t="str">
        <f>IF(Debts!B145="","",Debts!B145)</f>
        <v/>
      </c>
      <c r="S114" s="657"/>
      <c r="T114" s="657"/>
      <c r="U114" s="657"/>
      <c r="V114" s="657"/>
      <c r="W114" s="657"/>
      <c r="X114" s="658"/>
      <c r="Y114" s="648" t="str">
        <f>IF(Conversions!C303&lt;&gt;0,Conversions!E303,"")</f>
        <v/>
      </c>
      <c r="Z114" s="649"/>
      <c r="AA114" s="650"/>
      <c r="AB114" s="652" t="str">
        <f>IF(Conversions!J303=TRUE,"Y","N")</f>
        <v>N</v>
      </c>
      <c r="AC114" s="653"/>
      <c r="AD114" s="648" t="str">
        <f>IF(Conversions!C303&lt;&gt;0,Conversions!O303,"")</f>
        <v/>
      </c>
      <c r="AE114" s="649"/>
      <c r="AF114" s="650"/>
    </row>
    <row r="115" spans="1:32" x14ac:dyDescent="0.25">
      <c r="B115" s="657" t="str">
        <f>IF(Debts!B42="","",Debts!B42)</f>
        <v/>
      </c>
      <c r="C115" s="657"/>
      <c r="D115" s="657"/>
      <c r="E115" s="657"/>
      <c r="F115" s="657"/>
      <c r="G115" s="657"/>
      <c r="H115" s="658"/>
      <c r="J115" s="648" t="str">
        <f>IF(Debts!D42&lt;&gt;0,Debts!D42,"")</f>
        <v/>
      </c>
      <c r="K115" s="649"/>
      <c r="L115" s="650"/>
      <c r="M115" s="288"/>
      <c r="N115" s="648" t="str">
        <f>IF(Conversions!H203&lt;&gt;0,Conversions!H203,"")</f>
        <v/>
      </c>
      <c r="O115" s="649"/>
      <c r="P115" s="650"/>
      <c r="R115" s="657" t="str">
        <f>IF(Debts!B146="","",Debts!B146)</f>
        <v/>
      </c>
      <c r="S115" s="657"/>
      <c r="T115" s="657"/>
      <c r="U115" s="657"/>
      <c r="V115" s="657"/>
      <c r="W115" s="657"/>
      <c r="X115" s="658"/>
      <c r="Y115" s="648" t="str">
        <f>IF(Conversions!C304&lt;&gt;0,Conversions!E304,"")</f>
        <v/>
      </c>
      <c r="Z115" s="649"/>
      <c r="AA115" s="650"/>
      <c r="AB115" s="652" t="str">
        <f>IF(Conversions!J304=TRUE,"Y","N")</f>
        <v>N</v>
      </c>
      <c r="AC115" s="653"/>
      <c r="AD115" s="648" t="str">
        <f>IF(Conversions!C304&lt;&gt;0,Conversions!O304,"")</f>
        <v/>
      </c>
      <c r="AE115" s="649"/>
      <c r="AF115" s="650"/>
    </row>
    <row r="116" spans="1:32" x14ac:dyDescent="0.25">
      <c r="B116" s="657" t="str">
        <f>IF(Debts!B43="","",Debts!B43)</f>
        <v/>
      </c>
      <c r="C116" s="657"/>
      <c r="D116" s="657"/>
      <c r="E116" s="657"/>
      <c r="F116" s="657"/>
      <c r="G116" s="657"/>
      <c r="H116" s="658"/>
      <c r="J116" s="648" t="str">
        <f>IF(Debts!D43&lt;&gt;0,Debts!D43,"")</f>
        <v/>
      </c>
      <c r="K116" s="649"/>
      <c r="L116" s="650"/>
      <c r="M116" s="288"/>
      <c r="N116" s="648" t="str">
        <f>IF(Conversions!H204&lt;&gt;0,Conversions!H204,"")</f>
        <v/>
      </c>
      <c r="O116" s="649"/>
      <c r="P116" s="650"/>
      <c r="R116" s="657" t="str">
        <f>IF(Debts!B147="","",Debts!B147)</f>
        <v/>
      </c>
      <c r="S116" s="657"/>
      <c r="T116" s="657"/>
      <c r="U116" s="657"/>
      <c r="V116" s="657"/>
      <c r="W116" s="657"/>
      <c r="X116" s="658"/>
      <c r="Y116" s="648" t="str">
        <f>IF(Conversions!C305&lt;&gt;0,Conversions!E305,"")</f>
        <v/>
      </c>
      <c r="Z116" s="649"/>
      <c r="AA116" s="650"/>
      <c r="AB116" s="652" t="str">
        <f>IF(Conversions!J360=TRUE,"Y","N")</f>
        <v>N</v>
      </c>
      <c r="AC116" s="653"/>
      <c r="AD116" s="648" t="str">
        <f>IF(Conversions!C305&lt;&gt;0,Conversions!O305,"")</f>
        <v/>
      </c>
      <c r="AE116" s="649"/>
      <c r="AF116" s="650"/>
    </row>
    <row r="117" spans="1:32" x14ac:dyDescent="0.25">
      <c r="B117" s="657" t="str">
        <f>IF(Debts!B44="","",Debts!B44)</f>
        <v/>
      </c>
      <c r="C117" s="657"/>
      <c r="D117" s="657"/>
      <c r="E117" s="657"/>
      <c r="F117" s="657"/>
      <c r="G117" s="657"/>
      <c r="H117" s="658"/>
      <c r="J117" s="648" t="str">
        <f>IF(Debts!D44&lt;&gt;0,Debts!D44,"")</f>
        <v/>
      </c>
      <c r="K117" s="649"/>
      <c r="L117" s="650"/>
      <c r="M117" s="288"/>
      <c r="N117" s="648" t="str">
        <f>IF(Conversions!H205&lt;&gt;0,Conversions!H205,"")</f>
        <v/>
      </c>
      <c r="O117" s="649"/>
      <c r="P117" s="650"/>
      <c r="R117" s="657" t="str">
        <f>IF(Debts!B148="","",Debts!B148)</f>
        <v/>
      </c>
      <c r="S117" s="657"/>
      <c r="T117" s="657"/>
      <c r="U117" s="657"/>
      <c r="V117" s="657"/>
      <c r="W117" s="657"/>
      <c r="X117" s="658"/>
      <c r="Y117" s="648" t="str">
        <f>IF(Conversions!C306&lt;&gt;0,Conversions!E306,"")</f>
        <v/>
      </c>
      <c r="Z117" s="649"/>
      <c r="AA117" s="650"/>
      <c r="AB117" s="652" t="str">
        <f>IF(Conversions!J361=TRUE,"Y","N")</f>
        <v>N</v>
      </c>
      <c r="AC117" s="653"/>
      <c r="AD117" s="648" t="str">
        <f>IF(Conversions!C306&lt;&gt;0,Conversions!O306,"")</f>
        <v/>
      </c>
      <c r="AE117" s="649"/>
      <c r="AF117" s="650"/>
    </row>
    <row r="118" spans="1:32" x14ac:dyDescent="0.25">
      <c r="B118" s="657" t="str">
        <f>IF(Debts!B45="","",Debts!B45)</f>
        <v/>
      </c>
      <c r="C118" s="657"/>
      <c r="D118" s="657"/>
      <c r="E118" s="657"/>
      <c r="F118" s="657"/>
      <c r="G118" s="657"/>
      <c r="H118" s="658"/>
      <c r="J118" s="648" t="str">
        <f>IF(Debts!D45&lt;&gt;0,Debts!D45,"")</f>
        <v/>
      </c>
      <c r="K118" s="649"/>
      <c r="L118" s="650"/>
      <c r="M118" s="288"/>
      <c r="N118" s="648" t="str">
        <f>IF(Conversions!H206&lt;&gt;0,Conversions!H206,"")</f>
        <v/>
      </c>
      <c r="O118" s="649"/>
      <c r="P118" s="650"/>
      <c r="R118" s="657" t="str">
        <f>IF(Debts!B149="","",Debts!B149)</f>
        <v/>
      </c>
      <c r="S118" s="657"/>
      <c r="T118" s="657"/>
      <c r="U118" s="657"/>
      <c r="V118" s="657"/>
      <c r="W118" s="657"/>
      <c r="X118" s="658"/>
      <c r="Y118" s="648" t="str">
        <f>IF(Conversions!C307&lt;&gt;0,Conversions!E307,"")</f>
        <v/>
      </c>
      <c r="Z118" s="649"/>
      <c r="AA118" s="650"/>
      <c r="AB118" s="652" t="str">
        <f>IF(Conversions!J364=TRUE,"Y","N")</f>
        <v>N</v>
      </c>
      <c r="AC118" s="653"/>
      <c r="AD118" s="648" t="str">
        <f>IF(Conversions!C307&lt;&gt;0,Conversions!O307,"")</f>
        <v/>
      </c>
      <c r="AE118" s="649"/>
      <c r="AF118" s="650"/>
    </row>
    <row r="119" spans="1:32" x14ac:dyDescent="0.25">
      <c r="B119" s="657" t="str">
        <f>IF(Debts!B46="","",Debts!B46)</f>
        <v/>
      </c>
      <c r="C119" s="657"/>
      <c r="D119" s="657"/>
      <c r="E119" s="657"/>
      <c r="F119" s="657"/>
      <c r="G119" s="657"/>
      <c r="H119" s="658"/>
      <c r="J119" s="648" t="str">
        <f>IF(Debts!D46&lt;&gt;0,Debts!D46,"")</f>
        <v/>
      </c>
      <c r="K119" s="649"/>
      <c r="L119" s="650"/>
      <c r="M119" s="288"/>
      <c r="N119" s="648" t="str">
        <f>IF(Conversions!H207&lt;&gt;0,Conversions!H207,"")</f>
        <v/>
      </c>
      <c r="O119" s="649"/>
      <c r="P119" s="650"/>
      <c r="R119" s="657" t="str">
        <f>IF(Debts!B150="","",Debts!B150)</f>
        <v/>
      </c>
      <c r="S119" s="657"/>
      <c r="T119" s="657"/>
      <c r="U119" s="657"/>
      <c r="V119" s="657"/>
      <c r="W119" s="657"/>
      <c r="X119" s="658"/>
      <c r="Y119" s="648" t="str">
        <f>IF(Conversions!C308&lt;&gt;0,Conversions!E308,"")</f>
        <v/>
      </c>
      <c r="Z119" s="649"/>
      <c r="AA119" s="650"/>
      <c r="AB119" s="652" t="str">
        <f>IF(Conversions!J365=TRUE,"Y","N")</f>
        <v>N</v>
      </c>
      <c r="AC119" s="653"/>
      <c r="AD119" s="648" t="str">
        <f>IF(Conversions!C308&lt;&gt;0,Conversions!O308,"")</f>
        <v/>
      </c>
      <c r="AE119" s="649"/>
      <c r="AF119" s="650"/>
    </row>
    <row r="120" spans="1:32" x14ac:dyDescent="0.25">
      <c r="B120" s="657" t="str">
        <f>IF(Debts!B47="","",Debts!B47)</f>
        <v/>
      </c>
      <c r="C120" s="657"/>
      <c r="D120" s="657"/>
      <c r="E120" s="657"/>
      <c r="F120" s="657"/>
      <c r="G120" s="657"/>
      <c r="H120" s="658"/>
      <c r="J120" s="648" t="str">
        <f>IF(Debts!D47&lt;&gt;0,Debts!D47,"")</f>
        <v/>
      </c>
      <c r="K120" s="649"/>
      <c r="L120" s="650"/>
      <c r="M120" s="288"/>
      <c r="N120" s="648" t="str">
        <f>IF(Conversions!H208&lt;&gt;0,Conversions!H208,"")</f>
        <v/>
      </c>
      <c r="O120" s="649"/>
      <c r="P120" s="650"/>
      <c r="R120" s="657" t="str">
        <f>IF(Debts!B151="","",Debts!B151)</f>
        <v/>
      </c>
      <c r="S120" s="657"/>
      <c r="T120" s="657"/>
      <c r="U120" s="657"/>
      <c r="V120" s="657"/>
      <c r="W120" s="657"/>
      <c r="X120" s="658"/>
      <c r="Y120" s="648" t="str">
        <f>IF(Conversions!C309&lt;&gt;0,Conversions!E309,"")</f>
        <v/>
      </c>
      <c r="Z120" s="649"/>
      <c r="AA120" s="650"/>
      <c r="AB120" s="652" t="str">
        <f>IF(Conversions!J366=TRUE,"Y","N")</f>
        <v>N</v>
      </c>
      <c r="AC120" s="653"/>
      <c r="AD120" s="648" t="str">
        <f>IF(Conversions!C309&lt;&gt;0,Conversions!O309,"")</f>
        <v/>
      </c>
      <c r="AE120" s="649"/>
      <c r="AF120" s="650"/>
    </row>
    <row r="121" spans="1:32" x14ac:dyDescent="0.25">
      <c r="B121" s="657" t="str">
        <f>IF(Debts!B48="","",Debts!B48)</f>
        <v/>
      </c>
      <c r="C121" s="657"/>
      <c r="D121" s="657"/>
      <c r="E121" s="657"/>
      <c r="F121" s="657"/>
      <c r="G121" s="657"/>
      <c r="H121" s="658"/>
      <c r="J121" s="648" t="str">
        <f>IF(Debts!D48&lt;&gt;0,Debts!D48,"")</f>
        <v/>
      </c>
      <c r="K121" s="649"/>
      <c r="L121" s="650"/>
      <c r="M121" s="288"/>
      <c r="N121" s="648" t="str">
        <f>IF(Conversions!H209&lt;&gt;0,Conversions!H209,"")</f>
        <v/>
      </c>
      <c r="O121" s="649"/>
      <c r="P121" s="650"/>
      <c r="R121" s="657" t="str">
        <f>IF(Debts!B152="","",Debts!B152)</f>
        <v/>
      </c>
      <c r="S121" s="657"/>
      <c r="T121" s="657"/>
      <c r="U121" s="657"/>
      <c r="V121" s="657"/>
      <c r="W121" s="657"/>
      <c r="X121" s="658"/>
      <c r="Y121" s="648" t="str">
        <f>IF(Conversions!C310&lt;&gt;0,Conversions!E310,"")</f>
        <v/>
      </c>
      <c r="Z121" s="649"/>
      <c r="AA121" s="650"/>
      <c r="AB121" s="652" t="str">
        <f>IF(Conversions!J367=TRUE,"Y","N")</f>
        <v>N</v>
      </c>
      <c r="AC121" s="653"/>
      <c r="AD121" s="648" t="str">
        <f>IF(Conversions!C310&lt;&gt;0,Conversions!O310,"")</f>
        <v/>
      </c>
      <c r="AE121" s="649"/>
      <c r="AF121" s="650"/>
    </row>
    <row r="122" spans="1:32" x14ac:dyDescent="0.25">
      <c r="B122" s="678" t="str">
        <f>IF(Debts!B49="","",Debts!B49)</f>
        <v/>
      </c>
      <c r="C122" s="678"/>
      <c r="D122" s="678"/>
      <c r="E122" s="678"/>
      <c r="F122" s="678"/>
      <c r="G122" s="678"/>
      <c r="H122" s="679"/>
      <c r="J122" s="648" t="str">
        <f>IF(Debts!D49&lt;&gt;0,Debts!D49,"")</f>
        <v/>
      </c>
      <c r="K122" s="649"/>
      <c r="L122" s="650"/>
      <c r="M122" s="288"/>
      <c r="N122" s="648" t="str">
        <f>IF(Conversions!H210&lt;&gt;0,Conversions!H210,"")</f>
        <v/>
      </c>
      <c r="O122" s="649"/>
      <c r="P122" s="650"/>
      <c r="R122" s="678" t="str">
        <f>IF(Debts!B153="","",Debts!B153)</f>
        <v/>
      </c>
      <c r="S122" s="678"/>
      <c r="T122" s="678"/>
      <c r="U122" s="678"/>
      <c r="V122" s="678"/>
      <c r="W122" s="678"/>
      <c r="X122" s="679"/>
      <c r="Y122" s="648" t="str">
        <f>IF(Conversions!C311&lt;&gt;0,Conversions!E311,"")</f>
        <v/>
      </c>
      <c r="Z122" s="649"/>
      <c r="AA122" s="650"/>
      <c r="AB122" s="652" t="str">
        <f>IF(Conversions!J368=TRUE,"Y","N")</f>
        <v>N</v>
      </c>
      <c r="AC122" s="653"/>
      <c r="AD122" s="648" t="str">
        <f>IF(Conversions!C311&lt;&gt;0,Conversions!O311,"")</f>
        <v/>
      </c>
      <c r="AE122" s="649"/>
      <c r="AF122" s="650"/>
    </row>
    <row r="123" spans="1:32" ht="21.75" customHeight="1" x14ac:dyDescent="0.25">
      <c r="B123" s="656" t="s">
        <v>256</v>
      </c>
      <c r="C123" s="656"/>
      <c r="D123" s="656"/>
      <c r="E123" s="656"/>
      <c r="F123" s="656"/>
      <c r="G123" s="656"/>
      <c r="H123" s="656"/>
      <c r="I123" s="656"/>
      <c r="J123" s="656"/>
      <c r="K123" s="656"/>
      <c r="L123" s="656"/>
      <c r="M123" s="656"/>
      <c r="N123" s="654" t="b">
        <v>1</v>
      </c>
      <c r="O123" s="654"/>
      <c r="P123" s="654"/>
      <c r="R123" s="656"/>
      <c r="S123" s="656"/>
      <c r="T123" s="656"/>
      <c r="U123" s="656"/>
      <c r="V123" s="656"/>
      <c r="W123" s="656"/>
      <c r="X123" s="656"/>
      <c r="Y123" s="656"/>
      <c r="Z123" s="656"/>
      <c r="AA123" s="656"/>
      <c r="AB123" s="656"/>
      <c r="AC123" s="656"/>
      <c r="AD123" s="655"/>
      <c r="AE123" s="655"/>
      <c r="AF123" s="655"/>
    </row>
    <row r="124" spans="1:32" ht="18.75" customHeight="1" x14ac:dyDescent="0.25">
      <c r="C124" s="677" t="s">
        <v>146</v>
      </c>
      <c r="D124" s="677"/>
      <c r="E124" s="677"/>
      <c r="F124" s="677"/>
      <c r="G124" s="677"/>
      <c r="H124" s="677"/>
      <c r="I124" s="677"/>
      <c r="J124" s="651">
        <f>SUM(J79:L122)</f>
        <v>0</v>
      </c>
      <c r="K124" s="651">
        <f>Conversions!M426</f>
        <v>0</v>
      </c>
      <c r="L124" s="651">
        <f>Conversions!N426</f>
        <v>0</v>
      </c>
      <c r="N124" s="651">
        <f>SUM(N79:P122)</f>
        <v>0</v>
      </c>
      <c r="O124" s="651">
        <f>Conversions!Q426</f>
        <v>0</v>
      </c>
      <c r="P124" s="651">
        <f>Conversions!R426</f>
        <v>0</v>
      </c>
      <c r="R124" s="601" t="s">
        <v>147</v>
      </c>
      <c r="S124" s="601"/>
      <c r="T124" s="601"/>
      <c r="U124" s="601"/>
      <c r="V124" s="601"/>
      <c r="W124" s="601"/>
      <c r="X124" s="601"/>
      <c r="Y124" s="651">
        <f>SUM(Y79:AA122)</f>
        <v>0</v>
      </c>
      <c r="Z124" s="651">
        <f>Conversions!AB426</f>
        <v>0</v>
      </c>
      <c r="AA124" s="651">
        <f>Conversions!AC426</f>
        <v>0</v>
      </c>
      <c r="AD124" s="651">
        <f>SUM(AD79:AF122)</f>
        <v>0</v>
      </c>
      <c r="AE124" s="651">
        <f>Conversions!AG426</f>
        <v>0</v>
      </c>
      <c r="AF124" s="651">
        <f>Conversions!AH426</f>
        <v>0</v>
      </c>
    </row>
    <row r="125" spans="1:32" x14ac:dyDescent="0.25">
      <c r="S125" s="284"/>
    </row>
    <row r="126" spans="1:32" ht="15" customHeight="1" x14ac:dyDescent="0.25">
      <c r="X126" s="252" t="s">
        <v>148</v>
      </c>
      <c r="Y126" s="676">
        <f>Debts!O209</f>
        <v>0</v>
      </c>
      <c r="Z126" s="676"/>
      <c r="AA126" s="676"/>
    </row>
    <row r="127" spans="1:32" ht="15.75" thickBot="1" x14ac:dyDescent="0.3"/>
    <row r="128" spans="1:32" x14ac:dyDescent="0.25">
      <c r="A128" s="134"/>
      <c r="B128" s="312" t="s">
        <v>161</v>
      </c>
      <c r="C128" s="313"/>
      <c r="D128" s="313"/>
      <c r="E128" s="313"/>
      <c r="F128" s="313"/>
      <c r="G128" s="313"/>
      <c r="H128" s="313"/>
      <c r="I128" s="313"/>
      <c r="J128" s="313"/>
      <c r="K128" s="313"/>
      <c r="L128" s="313"/>
      <c r="M128" s="313"/>
      <c r="N128" s="313"/>
      <c r="O128" s="313"/>
      <c r="P128" s="313"/>
      <c r="Q128" s="313"/>
      <c r="R128" s="313"/>
      <c r="S128" s="313"/>
      <c r="T128" s="313"/>
      <c r="U128" s="313"/>
      <c r="V128" s="313"/>
      <c r="W128" s="313"/>
      <c r="X128" s="313"/>
      <c r="Y128" s="313"/>
      <c r="Z128" s="313"/>
      <c r="AA128" s="313"/>
      <c r="AB128" s="313"/>
      <c r="AC128" s="313"/>
      <c r="AD128" s="313"/>
      <c r="AE128" s="314"/>
      <c r="AF128" s="315"/>
    </row>
    <row r="129" spans="1:32" x14ac:dyDescent="0.25">
      <c r="A129" s="134"/>
      <c r="B129" s="316"/>
      <c r="C129" s="144"/>
      <c r="D129" s="144"/>
      <c r="E129" s="144"/>
      <c r="F129" s="144"/>
      <c r="G129" s="144"/>
      <c r="H129" s="144"/>
      <c r="I129" s="144"/>
      <c r="J129" s="144"/>
      <c r="K129" s="144"/>
      <c r="L129" s="144"/>
      <c r="M129" s="144"/>
      <c r="N129" s="144"/>
      <c r="O129" s="144"/>
      <c r="P129" s="144"/>
      <c r="Q129" s="144"/>
      <c r="R129" s="144"/>
      <c r="S129" s="144"/>
      <c r="T129" s="144"/>
      <c r="U129" s="144"/>
      <c r="V129" s="144"/>
      <c r="W129" s="144"/>
      <c r="X129" s="144"/>
      <c r="Y129" s="144"/>
      <c r="Z129" s="144"/>
      <c r="AA129" s="144"/>
      <c r="AB129" s="144"/>
      <c r="AC129" s="144"/>
      <c r="AD129" s="144"/>
      <c r="AE129" s="134"/>
      <c r="AF129" s="317"/>
    </row>
    <row r="130" spans="1:32" x14ac:dyDescent="0.25">
      <c r="A130" s="134"/>
      <c r="B130" s="316"/>
      <c r="C130" s="144"/>
      <c r="D130" s="144"/>
      <c r="E130" s="144"/>
      <c r="F130" s="144"/>
      <c r="G130" s="144"/>
      <c r="H130" s="144"/>
      <c r="I130" s="144"/>
      <c r="J130" s="144"/>
      <c r="K130" s="144"/>
      <c r="L130" s="144"/>
      <c r="M130" s="144"/>
      <c r="N130" s="144"/>
      <c r="O130" s="144"/>
      <c r="P130" s="144"/>
      <c r="Q130" s="144"/>
      <c r="R130" s="144"/>
      <c r="S130" s="144"/>
      <c r="T130" s="144"/>
      <c r="U130" s="144"/>
      <c r="V130" s="144"/>
      <c r="W130" s="144"/>
      <c r="X130" s="144"/>
      <c r="Y130" s="144"/>
      <c r="Z130" s="144"/>
      <c r="AA130" s="144"/>
      <c r="AB130" s="144"/>
      <c r="AC130" s="144"/>
      <c r="AD130" s="144"/>
      <c r="AE130" s="134"/>
      <c r="AF130" s="317"/>
    </row>
    <row r="131" spans="1:32" x14ac:dyDescent="0.25">
      <c r="A131" s="134"/>
      <c r="B131" s="316"/>
      <c r="C131" s="144"/>
      <c r="D131" s="144"/>
      <c r="E131" s="144"/>
      <c r="F131" s="144"/>
      <c r="G131" s="144"/>
      <c r="H131" s="144"/>
      <c r="I131" s="144"/>
      <c r="J131" s="144"/>
      <c r="K131" s="144"/>
      <c r="L131" s="144"/>
      <c r="M131" s="144"/>
      <c r="N131" s="144"/>
      <c r="O131" s="144"/>
      <c r="P131" s="144"/>
      <c r="Q131" s="144"/>
      <c r="R131" s="144"/>
      <c r="S131" s="144"/>
      <c r="T131" s="144"/>
      <c r="U131" s="144"/>
      <c r="V131" s="144"/>
      <c r="W131" s="144"/>
      <c r="X131" s="144"/>
      <c r="Y131" s="144"/>
      <c r="Z131" s="144"/>
      <c r="AA131" s="144"/>
      <c r="AB131" s="144"/>
      <c r="AC131" s="144"/>
      <c r="AD131" s="144"/>
      <c r="AE131" s="134"/>
      <c r="AF131" s="317"/>
    </row>
    <row r="132" spans="1:32" x14ac:dyDescent="0.25">
      <c r="A132" s="134"/>
      <c r="B132" s="316"/>
      <c r="C132" s="144"/>
      <c r="D132" s="144"/>
      <c r="E132" s="144"/>
      <c r="F132" s="144"/>
      <c r="G132" s="144"/>
      <c r="H132" s="144"/>
      <c r="I132" s="144"/>
      <c r="J132" s="144"/>
      <c r="K132" s="144"/>
      <c r="L132" s="144"/>
      <c r="M132" s="144"/>
      <c r="N132" s="144"/>
      <c r="O132" s="144"/>
      <c r="P132" s="144"/>
      <c r="Q132" s="144"/>
      <c r="R132" s="144"/>
      <c r="S132" s="144"/>
      <c r="T132" s="144"/>
      <c r="U132" s="144"/>
      <c r="V132" s="144"/>
      <c r="W132" s="144"/>
      <c r="X132" s="144"/>
      <c r="Y132" s="144"/>
      <c r="Z132" s="144"/>
      <c r="AA132" s="144"/>
      <c r="AB132" s="144"/>
      <c r="AC132" s="144"/>
      <c r="AD132" s="144"/>
      <c r="AE132" s="134"/>
      <c r="AF132" s="317"/>
    </row>
    <row r="133" spans="1:32" x14ac:dyDescent="0.25">
      <c r="A133" s="134"/>
      <c r="B133" s="318" t="s">
        <v>241</v>
      </c>
      <c r="C133" s="143"/>
      <c r="D133" s="143"/>
      <c r="E133" s="143"/>
      <c r="F133" s="143"/>
      <c r="G133" s="143"/>
      <c r="H133" s="143"/>
      <c r="I133" s="143"/>
      <c r="J133" s="143"/>
      <c r="K133" s="143"/>
      <c r="L133" s="143"/>
      <c r="M133" s="143"/>
      <c r="N133" s="143"/>
      <c r="O133" s="143"/>
      <c r="P133" s="143"/>
      <c r="Q133" s="143"/>
      <c r="R133" s="143"/>
      <c r="S133" s="143"/>
      <c r="T133" s="143"/>
      <c r="U133" s="143"/>
      <c r="V133" s="143"/>
      <c r="W133" s="143"/>
      <c r="X133" s="143"/>
      <c r="Y133" s="143" t="s">
        <v>242</v>
      </c>
      <c r="Z133" s="143"/>
      <c r="AA133" s="143"/>
      <c r="AB133" s="143"/>
      <c r="AC133" s="143"/>
      <c r="AD133" s="144"/>
      <c r="AE133" s="134"/>
      <c r="AF133" s="317"/>
    </row>
    <row r="134" spans="1:32" ht="15.75" thickBot="1" x14ac:dyDescent="0.3">
      <c r="A134" s="134"/>
      <c r="B134" s="319"/>
      <c r="C134" s="320"/>
      <c r="D134" s="320"/>
      <c r="E134" s="320"/>
      <c r="F134" s="320"/>
      <c r="G134" s="320"/>
      <c r="H134" s="320"/>
      <c r="I134" s="320"/>
      <c r="J134" s="320"/>
      <c r="K134" s="320"/>
      <c r="L134" s="320"/>
      <c r="M134" s="320"/>
      <c r="N134" s="320"/>
      <c r="O134" s="320"/>
      <c r="P134" s="320"/>
      <c r="Q134" s="320"/>
      <c r="R134" s="320"/>
      <c r="S134" s="320"/>
      <c r="T134" s="320"/>
      <c r="U134" s="320"/>
      <c r="V134" s="320"/>
      <c r="W134" s="320"/>
      <c r="X134" s="320"/>
      <c r="Y134" s="320"/>
      <c r="Z134" s="320"/>
      <c r="AA134" s="320"/>
      <c r="AB134" s="320"/>
      <c r="AC134" s="320"/>
      <c r="AD134" s="321"/>
      <c r="AE134" s="321"/>
      <c r="AF134" s="322"/>
    </row>
    <row r="135" spans="1:32" x14ac:dyDescent="0.25">
      <c r="A135" s="134"/>
    </row>
    <row r="136" spans="1:32" ht="12" customHeight="1" x14ac:dyDescent="0.25"/>
    <row r="137" spans="1:32" ht="18" x14ac:dyDescent="0.25">
      <c r="B137" s="235" t="s">
        <v>159</v>
      </c>
    </row>
    <row r="138" spans="1:32" ht="12" customHeight="1" x14ac:dyDescent="0.25"/>
    <row r="140" spans="1:32" ht="18.75" x14ac:dyDescent="0.25">
      <c r="B140" s="235" t="s">
        <v>338</v>
      </c>
    </row>
    <row r="141" spans="1:32" ht="12" customHeight="1" x14ac:dyDescent="0.25"/>
    <row r="142" spans="1:32" ht="12" customHeight="1" x14ac:dyDescent="0.25">
      <c r="B142" s="310" t="s">
        <v>339</v>
      </c>
      <c r="C142" s="310"/>
      <c r="D142" s="310"/>
      <c r="E142" s="310"/>
      <c r="F142" s="310"/>
      <c r="G142" s="310"/>
      <c r="H142" s="310"/>
      <c r="I142" s="310"/>
      <c r="J142" s="310"/>
      <c r="K142" s="310"/>
      <c r="L142" s="310"/>
      <c r="M142" s="310"/>
      <c r="N142" s="310"/>
      <c r="O142" s="310"/>
      <c r="P142" s="310"/>
      <c r="R142" s="310" t="s">
        <v>340</v>
      </c>
      <c r="S142" s="310"/>
      <c r="T142" s="310"/>
      <c r="U142" s="310"/>
      <c r="V142" s="310"/>
      <c r="W142" s="310"/>
      <c r="X142" s="310"/>
      <c r="Y142" s="310"/>
      <c r="Z142" s="310"/>
      <c r="AA142" s="310"/>
      <c r="AB142" s="310"/>
      <c r="AC142" s="310"/>
      <c r="AD142" s="310"/>
      <c r="AE142" s="310"/>
      <c r="AF142" s="310"/>
    </row>
    <row r="143" spans="1:32" ht="12" customHeight="1" x14ac:dyDescent="0.25"/>
    <row r="144" spans="1:32" ht="12" customHeight="1" x14ac:dyDescent="0.25">
      <c r="B144" s="671" t="s">
        <v>143</v>
      </c>
      <c r="C144" s="671"/>
      <c r="D144" s="671"/>
      <c r="E144" s="671"/>
      <c r="F144" s="671"/>
      <c r="G144" s="671"/>
      <c r="H144" s="671"/>
      <c r="J144" s="672" t="s">
        <v>142</v>
      </c>
      <c r="K144" s="672"/>
      <c r="L144" s="672"/>
      <c r="M144" s="288"/>
      <c r="N144" s="673" t="s">
        <v>341</v>
      </c>
      <c r="O144" s="673"/>
      <c r="P144" s="673"/>
      <c r="R144" s="671" t="s">
        <v>143</v>
      </c>
      <c r="S144" s="671"/>
      <c r="T144" s="671"/>
      <c r="U144" s="671"/>
      <c r="V144" s="671"/>
      <c r="W144" s="671"/>
      <c r="X144" s="671"/>
      <c r="Y144" s="672" t="s">
        <v>142</v>
      </c>
      <c r="Z144" s="672"/>
      <c r="AA144" s="672"/>
      <c r="AB144" s="672" t="s">
        <v>149</v>
      </c>
      <c r="AC144" s="672"/>
      <c r="AD144" s="667" t="s">
        <v>341</v>
      </c>
      <c r="AE144" s="667"/>
      <c r="AF144" s="667"/>
    </row>
    <row r="145" spans="2:32" ht="12" customHeight="1" x14ac:dyDescent="0.25">
      <c r="B145" s="674" t="str">
        <f>IF(Debts!B50="","",Debts!B50)</f>
        <v/>
      </c>
      <c r="C145" s="674"/>
      <c r="D145" s="674"/>
      <c r="E145" s="674"/>
      <c r="F145" s="674"/>
      <c r="G145" s="674"/>
      <c r="H145" s="675"/>
      <c r="J145" s="668" t="str">
        <f>IF(Debts!D50&lt;&gt;0,Debts!D50,"")</f>
        <v/>
      </c>
      <c r="K145" s="669"/>
      <c r="L145" s="670"/>
      <c r="M145" s="311"/>
      <c r="N145" s="668" t="str">
        <f>IF(Conversions!H211&lt;&gt;0,Conversions!H211,"")</f>
        <v/>
      </c>
      <c r="O145" s="669"/>
      <c r="P145" s="670"/>
      <c r="R145" s="674" t="str">
        <f>IF(Debts!B154="","",Debts!B154)</f>
        <v/>
      </c>
      <c r="S145" s="674"/>
      <c r="T145" s="674"/>
      <c r="U145" s="674"/>
      <c r="V145" s="674"/>
      <c r="W145" s="674"/>
      <c r="X145" s="675"/>
      <c r="Y145" s="668" t="str">
        <f>IF(Conversions!C312&lt;&gt;0,Conversions!E312,"")</f>
        <v/>
      </c>
      <c r="Z145" s="669"/>
      <c r="AA145" s="670"/>
      <c r="AB145" s="652" t="str">
        <f>IF(Conversions!J371=TRUE,"Y","N")</f>
        <v>N</v>
      </c>
      <c r="AC145" s="653"/>
      <c r="AD145" s="668" t="str">
        <f>IF(Conversions!C312&lt;&gt;0,Conversions!O312,"")</f>
        <v/>
      </c>
      <c r="AE145" s="669"/>
      <c r="AF145" s="670"/>
    </row>
    <row r="146" spans="2:32" ht="12" customHeight="1" x14ac:dyDescent="0.25">
      <c r="B146" s="657" t="str">
        <f>IF(Debts!B51="","",Debts!B51)</f>
        <v/>
      </c>
      <c r="C146" s="657"/>
      <c r="D146" s="657"/>
      <c r="E146" s="657"/>
      <c r="F146" s="657"/>
      <c r="G146" s="657"/>
      <c r="H146" s="658"/>
      <c r="J146" s="648" t="str">
        <f>IF(Debts!D51&lt;&gt;0,Debts!D51,"")</f>
        <v/>
      </c>
      <c r="K146" s="649"/>
      <c r="L146" s="650"/>
      <c r="M146" s="323"/>
      <c r="N146" s="648" t="str">
        <f>IF(Conversions!H212&lt;&gt;0,Conversions!H212,"")</f>
        <v/>
      </c>
      <c r="O146" s="649"/>
      <c r="P146" s="650"/>
      <c r="R146" s="657" t="str">
        <f>IF(Debts!B155="","",Debts!B155)</f>
        <v/>
      </c>
      <c r="S146" s="657"/>
      <c r="T146" s="657"/>
      <c r="U146" s="657"/>
      <c r="V146" s="657"/>
      <c r="W146" s="657"/>
      <c r="X146" s="658"/>
      <c r="Y146" s="648" t="str">
        <f>IF(Conversions!C313&lt;&gt;0,Conversions!E313,"")</f>
        <v/>
      </c>
      <c r="Z146" s="649"/>
      <c r="AA146" s="650"/>
      <c r="AB146" s="652" t="str">
        <f>IF(Conversions!J369=TRUE,"Y","N")</f>
        <v>N</v>
      </c>
      <c r="AC146" s="653"/>
      <c r="AD146" s="648" t="str">
        <f>IF(Conversions!C313&lt;&gt;0,Conversions!O313,"")</f>
        <v/>
      </c>
      <c r="AE146" s="649"/>
      <c r="AF146" s="650"/>
    </row>
    <row r="147" spans="2:32" ht="12" customHeight="1" x14ac:dyDescent="0.25">
      <c r="B147" s="657" t="str">
        <f>IF(Debts!B52="","",Debts!B52)</f>
        <v/>
      </c>
      <c r="C147" s="657"/>
      <c r="D147" s="657"/>
      <c r="E147" s="657"/>
      <c r="F147" s="657"/>
      <c r="G147" s="657"/>
      <c r="H147" s="658"/>
      <c r="J147" s="648" t="str">
        <f>IF(Debts!D52&lt;&gt;0,Debts!D52,"")</f>
        <v/>
      </c>
      <c r="K147" s="649"/>
      <c r="L147" s="650"/>
      <c r="M147" s="324"/>
      <c r="N147" s="648" t="str">
        <f>IF(Conversions!H213&lt;&gt;0,Conversions!H213,"")</f>
        <v/>
      </c>
      <c r="O147" s="649"/>
      <c r="P147" s="650"/>
      <c r="R147" s="657" t="str">
        <f>IF(Debts!B156="","",Debts!B156)</f>
        <v/>
      </c>
      <c r="S147" s="657"/>
      <c r="T147" s="657"/>
      <c r="U147" s="657"/>
      <c r="V147" s="657"/>
      <c r="W147" s="657"/>
      <c r="X147" s="658"/>
      <c r="Y147" s="648" t="str">
        <f>IF(Conversions!C314&lt;&gt;0,Conversions!E314,"")</f>
        <v/>
      </c>
      <c r="Z147" s="649"/>
      <c r="AA147" s="650"/>
      <c r="AB147" s="652" t="str">
        <f>IF(Conversions!J372=TRUE,"Y","N")</f>
        <v>N</v>
      </c>
      <c r="AC147" s="653"/>
      <c r="AD147" s="648" t="str">
        <f>IF(Conversions!C314&lt;&gt;0,Conversions!O314,"")</f>
        <v/>
      </c>
      <c r="AE147" s="649"/>
      <c r="AF147" s="650"/>
    </row>
    <row r="148" spans="2:32" ht="12" customHeight="1" x14ac:dyDescent="0.25">
      <c r="B148" s="657" t="str">
        <f>IF(Debts!B53="","",Debts!B53)</f>
        <v/>
      </c>
      <c r="C148" s="657"/>
      <c r="D148" s="657"/>
      <c r="E148" s="657"/>
      <c r="F148" s="657"/>
      <c r="G148" s="657"/>
      <c r="H148" s="658"/>
      <c r="J148" s="648" t="str">
        <f>IF(Debts!D53&lt;&gt;0,Debts!D53,"")</f>
        <v/>
      </c>
      <c r="K148" s="649"/>
      <c r="L148" s="650"/>
      <c r="M148" s="324"/>
      <c r="N148" s="648" t="str">
        <f>IF(Conversions!H214&lt;&gt;0,Conversions!H214,"")</f>
        <v/>
      </c>
      <c r="O148" s="649"/>
      <c r="P148" s="650"/>
      <c r="R148" s="657" t="str">
        <f>IF(Debts!B157="","",Debts!B157)</f>
        <v/>
      </c>
      <c r="S148" s="657"/>
      <c r="T148" s="657"/>
      <c r="U148" s="657"/>
      <c r="V148" s="657"/>
      <c r="W148" s="657"/>
      <c r="X148" s="658"/>
      <c r="Y148" s="648" t="str">
        <f>IF(Conversions!C315&lt;&gt;0,Conversions!E315,"")</f>
        <v/>
      </c>
      <c r="Z148" s="649"/>
      <c r="AA148" s="650"/>
      <c r="AB148" s="652" t="str">
        <f>IF(Conversions!J373=TRUE,"Y","N")</f>
        <v>N</v>
      </c>
      <c r="AC148" s="653"/>
      <c r="AD148" s="648" t="str">
        <f>IF(Conversions!C315&lt;&gt;0,Conversions!O315,"")</f>
        <v/>
      </c>
      <c r="AE148" s="649"/>
      <c r="AF148" s="650"/>
    </row>
    <row r="149" spans="2:32" ht="12" customHeight="1" x14ac:dyDescent="0.25">
      <c r="B149" s="657" t="str">
        <f>IF(Debts!B54="","",Debts!B54)</f>
        <v/>
      </c>
      <c r="C149" s="657"/>
      <c r="D149" s="657"/>
      <c r="E149" s="657"/>
      <c r="F149" s="657"/>
      <c r="G149" s="657"/>
      <c r="H149" s="658"/>
      <c r="J149" s="648" t="str">
        <f>IF(Debts!D54&lt;&gt;0,Debts!D54,"")</f>
        <v/>
      </c>
      <c r="K149" s="649"/>
      <c r="L149" s="650"/>
      <c r="M149" s="324"/>
      <c r="N149" s="648" t="str">
        <f>IF(Conversions!H215&lt;&gt;0,Conversions!H215,"")</f>
        <v/>
      </c>
      <c r="O149" s="649"/>
      <c r="P149" s="650"/>
      <c r="R149" s="657" t="str">
        <f>IF(Debts!B158="","",Debts!B158)</f>
        <v/>
      </c>
      <c r="S149" s="657"/>
      <c r="T149" s="657"/>
      <c r="U149" s="657"/>
      <c r="V149" s="657"/>
      <c r="W149" s="657"/>
      <c r="X149" s="658"/>
      <c r="Y149" s="648" t="str">
        <f>IF(Conversions!C316&lt;&gt;0,Conversions!E316,"")</f>
        <v/>
      </c>
      <c r="Z149" s="649"/>
      <c r="AA149" s="650"/>
      <c r="AB149" s="652" t="str">
        <f>IF(Conversions!J374=TRUE,"Y","N")</f>
        <v>N</v>
      </c>
      <c r="AC149" s="653"/>
      <c r="AD149" s="648" t="str">
        <f>IF(Conversions!C316&lt;&gt;0,Conversions!O316,"")</f>
        <v/>
      </c>
      <c r="AE149" s="649"/>
      <c r="AF149" s="650"/>
    </row>
    <row r="150" spans="2:32" ht="12" customHeight="1" x14ac:dyDescent="0.25">
      <c r="B150" s="657" t="str">
        <f>IF(Debts!B55="","",Debts!B55)</f>
        <v/>
      </c>
      <c r="C150" s="657"/>
      <c r="D150" s="657"/>
      <c r="E150" s="657"/>
      <c r="F150" s="657"/>
      <c r="G150" s="657"/>
      <c r="H150" s="658"/>
      <c r="J150" s="648" t="str">
        <f>IF(Debts!D55&lt;&gt;0,Debts!D55,"")</f>
        <v/>
      </c>
      <c r="K150" s="649"/>
      <c r="L150" s="650"/>
      <c r="M150" s="324"/>
      <c r="N150" s="648" t="str">
        <f>IF(Conversions!H216&lt;&gt;0,Conversions!H216,"")</f>
        <v/>
      </c>
      <c r="O150" s="649"/>
      <c r="P150" s="650"/>
      <c r="R150" s="657" t="str">
        <f>IF(Debts!B159="","",Debts!B159)</f>
        <v/>
      </c>
      <c r="S150" s="657"/>
      <c r="T150" s="657"/>
      <c r="U150" s="657"/>
      <c r="V150" s="657"/>
      <c r="W150" s="657"/>
      <c r="X150" s="658"/>
      <c r="Y150" s="648" t="str">
        <f>IF(Conversions!C317&lt;&gt;0,Conversions!E317,"")</f>
        <v/>
      </c>
      <c r="Z150" s="649"/>
      <c r="AA150" s="650"/>
      <c r="AB150" s="652" t="str">
        <f>IF(Conversions!J375=TRUE,"Y","N")</f>
        <v>N</v>
      </c>
      <c r="AC150" s="653"/>
      <c r="AD150" s="648" t="str">
        <f>IF(Conversions!C317&lt;&gt;0,Conversions!O317,"")</f>
        <v/>
      </c>
      <c r="AE150" s="649"/>
      <c r="AF150" s="650"/>
    </row>
    <row r="151" spans="2:32" ht="12" customHeight="1" x14ac:dyDescent="0.25">
      <c r="B151" s="657" t="str">
        <f>IF(Debts!B56="","",Debts!B56)</f>
        <v/>
      </c>
      <c r="C151" s="657"/>
      <c r="D151" s="657"/>
      <c r="E151" s="657"/>
      <c r="F151" s="657"/>
      <c r="G151" s="657"/>
      <c r="H151" s="658"/>
      <c r="J151" s="648" t="str">
        <f>IF(Debts!D56&lt;&gt;0,Debts!D56,"")</f>
        <v/>
      </c>
      <c r="K151" s="649"/>
      <c r="L151" s="650"/>
      <c r="M151" s="324"/>
      <c r="N151" s="648" t="str">
        <f>IF(Conversions!H217&lt;&gt;0,Conversions!H217,"")</f>
        <v/>
      </c>
      <c r="O151" s="649"/>
      <c r="P151" s="650"/>
      <c r="R151" s="657" t="str">
        <f>IF(Debts!B160="","",Debts!B160)</f>
        <v/>
      </c>
      <c r="S151" s="657"/>
      <c r="T151" s="657"/>
      <c r="U151" s="657"/>
      <c r="V151" s="657"/>
      <c r="W151" s="657"/>
      <c r="X151" s="658"/>
      <c r="Y151" s="648" t="str">
        <f>IF(Conversions!C318&lt;&gt;0,Conversions!E318,"")</f>
        <v/>
      </c>
      <c r="Z151" s="649"/>
      <c r="AA151" s="650"/>
      <c r="AB151" s="652" t="str">
        <f>IF(Conversions!J376=TRUE,"Y","N")</f>
        <v>N</v>
      </c>
      <c r="AC151" s="653"/>
      <c r="AD151" s="648" t="str">
        <f>IF(Conversions!C318&lt;&gt;0,Conversions!O318,"")</f>
        <v/>
      </c>
      <c r="AE151" s="649"/>
      <c r="AF151" s="650"/>
    </row>
    <row r="152" spans="2:32" ht="12" customHeight="1" x14ac:dyDescent="0.25">
      <c r="B152" s="657" t="str">
        <f>IF(Debts!B57="","",Debts!B57)</f>
        <v/>
      </c>
      <c r="C152" s="657"/>
      <c r="D152" s="657"/>
      <c r="E152" s="657"/>
      <c r="F152" s="657"/>
      <c r="G152" s="657"/>
      <c r="H152" s="658"/>
      <c r="J152" s="648" t="str">
        <f>IF(Debts!D57&lt;&gt;0,Debts!D57,"")</f>
        <v/>
      </c>
      <c r="K152" s="649"/>
      <c r="L152" s="650"/>
      <c r="M152" s="324"/>
      <c r="N152" s="648" t="str">
        <f>IF(Conversions!H218&lt;&gt;0,Conversions!H218,"")</f>
        <v/>
      </c>
      <c r="O152" s="649"/>
      <c r="P152" s="650"/>
      <c r="R152" s="657" t="str">
        <f>IF(Debts!B161="","",Debts!B161)</f>
        <v/>
      </c>
      <c r="S152" s="657"/>
      <c r="T152" s="657"/>
      <c r="U152" s="657"/>
      <c r="V152" s="657"/>
      <c r="W152" s="657"/>
      <c r="X152" s="658"/>
      <c r="Y152" s="648" t="str">
        <f>IF(Conversions!C319&lt;&gt;0,Conversions!E319,"")</f>
        <v/>
      </c>
      <c r="Z152" s="649"/>
      <c r="AA152" s="650"/>
      <c r="AB152" s="652" t="str">
        <f>IF(Conversions!J377=TRUE,"Y","N")</f>
        <v>N</v>
      </c>
      <c r="AC152" s="653"/>
      <c r="AD152" s="648" t="str">
        <f>IF(Conversions!C319&lt;&gt;0,Conversions!O319,"")</f>
        <v/>
      </c>
      <c r="AE152" s="649"/>
      <c r="AF152" s="650"/>
    </row>
    <row r="153" spans="2:32" ht="12" customHeight="1" x14ac:dyDescent="0.25">
      <c r="B153" s="657" t="str">
        <f>IF(Debts!B58="","",Debts!B58)</f>
        <v/>
      </c>
      <c r="C153" s="657"/>
      <c r="D153" s="657"/>
      <c r="E153" s="657"/>
      <c r="F153" s="657"/>
      <c r="G153" s="657"/>
      <c r="H153" s="658"/>
      <c r="J153" s="648" t="str">
        <f>IF(Debts!D58&lt;&gt;0,Debts!D58,"")</f>
        <v/>
      </c>
      <c r="K153" s="649"/>
      <c r="L153" s="650"/>
      <c r="M153" s="324"/>
      <c r="N153" s="648" t="str">
        <f>IF(Conversions!H219&lt;&gt;0,Conversions!H219,"")</f>
        <v/>
      </c>
      <c r="O153" s="649"/>
      <c r="P153" s="650"/>
      <c r="R153" s="657" t="str">
        <f>IF(Debts!B162="","",Debts!B162)</f>
        <v/>
      </c>
      <c r="S153" s="657"/>
      <c r="T153" s="657"/>
      <c r="U153" s="657"/>
      <c r="V153" s="657"/>
      <c r="W153" s="657"/>
      <c r="X153" s="658"/>
      <c r="Y153" s="648" t="str">
        <f>IF(Conversions!C320&lt;&gt;0,Conversions!E320,"")</f>
        <v/>
      </c>
      <c r="Z153" s="649"/>
      <c r="AA153" s="650"/>
      <c r="AB153" s="652" t="str">
        <f>IF(Conversions!J378=TRUE,"Y","N")</f>
        <v>N</v>
      </c>
      <c r="AC153" s="653"/>
      <c r="AD153" s="648" t="str">
        <f>IF(Conversions!C320&lt;&gt;0,Conversions!O320,"")</f>
        <v/>
      </c>
      <c r="AE153" s="649"/>
      <c r="AF153" s="650"/>
    </row>
    <row r="154" spans="2:32" ht="12" customHeight="1" x14ac:dyDescent="0.25">
      <c r="B154" s="657" t="str">
        <f>IF(Debts!B59="","",Debts!B59)</f>
        <v/>
      </c>
      <c r="C154" s="657"/>
      <c r="D154" s="657"/>
      <c r="E154" s="657"/>
      <c r="F154" s="657"/>
      <c r="G154" s="657"/>
      <c r="H154" s="658"/>
      <c r="J154" s="648" t="str">
        <f>IF(Debts!D59&lt;&gt;0,Debts!D59,"")</f>
        <v/>
      </c>
      <c r="K154" s="649"/>
      <c r="L154" s="650"/>
      <c r="M154" s="324"/>
      <c r="N154" s="648" t="str">
        <f>IF(Conversions!H220&lt;&gt;0,Conversions!H220,"")</f>
        <v/>
      </c>
      <c r="O154" s="649"/>
      <c r="P154" s="650"/>
      <c r="R154" s="657" t="str">
        <f>IF(Debts!B163="","",Debts!B163)</f>
        <v/>
      </c>
      <c r="S154" s="657"/>
      <c r="T154" s="657"/>
      <c r="U154" s="657"/>
      <c r="V154" s="657"/>
      <c r="W154" s="657"/>
      <c r="X154" s="658"/>
      <c r="Y154" s="648" t="str">
        <f>IF(Conversions!C321&lt;&gt;0,Conversions!E321,"")</f>
        <v/>
      </c>
      <c r="Z154" s="649"/>
      <c r="AA154" s="650"/>
      <c r="AB154" s="652" t="str">
        <f>IF(Conversions!J379=TRUE,"Y","N")</f>
        <v>N</v>
      </c>
      <c r="AC154" s="653"/>
      <c r="AD154" s="648" t="str">
        <f>IF(Conversions!C321&lt;&gt;0,Conversions!O321,"")</f>
        <v/>
      </c>
      <c r="AE154" s="649"/>
      <c r="AF154" s="650"/>
    </row>
    <row r="155" spans="2:32" ht="12" customHeight="1" x14ac:dyDescent="0.25">
      <c r="B155" s="657" t="str">
        <f>IF(Debts!B60="","",Debts!B60)</f>
        <v/>
      </c>
      <c r="C155" s="657"/>
      <c r="D155" s="657"/>
      <c r="E155" s="657"/>
      <c r="F155" s="657"/>
      <c r="G155" s="657"/>
      <c r="H155" s="658"/>
      <c r="J155" s="648" t="str">
        <f>IF(Debts!D60&lt;&gt;0,Debts!D60,"")</f>
        <v/>
      </c>
      <c r="K155" s="649"/>
      <c r="L155" s="650"/>
      <c r="M155" s="324"/>
      <c r="N155" s="648" t="str">
        <f>IF(Conversions!H221&lt;&gt;0,Conversions!H221,"")</f>
        <v/>
      </c>
      <c r="O155" s="649"/>
      <c r="P155" s="650"/>
      <c r="R155" s="657" t="str">
        <f>IF(Debts!B164="","",Debts!B164)</f>
        <v/>
      </c>
      <c r="S155" s="657"/>
      <c r="T155" s="657"/>
      <c r="U155" s="657"/>
      <c r="V155" s="657"/>
      <c r="W155" s="657"/>
      <c r="X155" s="658"/>
      <c r="Y155" s="648" t="str">
        <f>IF(Conversions!C322&lt;&gt;0,Conversions!E322,"")</f>
        <v/>
      </c>
      <c r="Z155" s="649"/>
      <c r="AA155" s="650"/>
      <c r="AB155" s="652" t="str">
        <f>IF(Conversions!J380=TRUE,"Y","N")</f>
        <v>N</v>
      </c>
      <c r="AC155" s="653"/>
      <c r="AD155" s="648" t="str">
        <f>IF(Conversions!C322&lt;&gt;0,Conversions!O322,"")</f>
        <v/>
      </c>
      <c r="AE155" s="649"/>
      <c r="AF155" s="650"/>
    </row>
    <row r="156" spans="2:32" ht="12" customHeight="1" x14ac:dyDescent="0.25">
      <c r="B156" s="657" t="str">
        <f>IF(Debts!B61="","",Debts!B61)</f>
        <v/>
      </c>
      <c r="C156" s="657"/>
      <c r="D156" s="657"/>
      <c r="E156" s="657"/>
      <c r="F156" s="657"/>
      <c r="G156" s="657"/>
      <c r="H156" s="658"/>
      <c r="J156" s="648" t="str">
        <f>IF(Debts!D61&lt;&gt;0,Debts!D61,"")</f>
        <v/>
      </c>
      <c r="K156" s="649"/>
      <c r="L156" s="650"/>
      <c r="M156" s="324"/>
      <c r="N156" s="648" t="str">
        <f>IF(Conversions!H222&lt;&gt;0,Conversions!H222,"")</f>
        <v/>
      </c>
      <c r="O156" s="649"/>
      <c r="P156" s="650"/>
      <c r="R156" s="657" t="str">
        <f>IF(Debts!B165="","",Debts!B165)</f>
        <v/>
      </c>
      <c r="S156" s="657"/>
      <c r="T156" s="657"/>
      <c r="U156" s="657"/>
      <c r="V156" s="657"/>
      <c r="W156" s="657"/>
      <c r="X156" s="658"/>
      <c r="Y156" s="648" t="str">
        <f>IF(Conversions!C323&lt;&gt;0,Conversions!E323,"")</f>
        <v/>
      </c>
      <c r="Z156" s="649"/>
      <c r="AA156" s="650"/>
      <c r="AB156" s="652" t="str">
        <f>IF(Conversions!J381=TRUE,"Y","N")</f>
        <v>N</v>
      </c>
      <c r="AC156" s="653"/>
      <c r="AD156" s="648" t="str">
        <f>IF(Conversions!C323&lt;&gt;0,Conversions!O323,"")</f>
        <v/>
      </c>
      <c r="AE156" s="649"/>
      <c r="AF156" s="650"/>
    </row>
    <row r="157" spans="2:32" ht="12" customHeight="1" x14ac:dyDescent="0.25">
      <c r="B157" s="657" t="str">
        <f>IF(Debts!B62="","",Debts!B62)</f>
        <v/>
      </c>
      <c r="C157" s="657"/>
      <c r="D157" s="657"/>
      <c r="E157" s="657"/>
      <c r="F157" s="657"/>
      <c r="G157" s="657"/>
      <c r="H157" s="658"/>
      <c r="J157" s="648" t="str">
        <f>IF(Debts!D62&lt;&gt;0,Debts!D62,"")</f>
        <v/>
      </c>
      <c r="K157" s="649"/>
      <c r="L157" s="650"/>
      <c r="M157" s="324"/>
      <c r="N157" s="648" t="str">
        <f>IF(Conversions!H223&lt;&gt;0,Conversions!H223,"")</f>
        <v/>
      </c>
      <c r="O157" s="649"/>
      <c r="P157" s="650"/>
      <c r="R157" s="657" t="str">
        <f>IF(Debts!B166="","",Debts!B166)</f>
        <v/>
      </c>
      <c r="S157" s="657"/>
      <c r="T157" s="657"/>
      <c r="U157" s="657"/>
      <c r="V157" s="657"/>
      <c r="W157" s="657"/>
      <c r="X157" s="658"/>
      <c r="Y157" s="648" t="str">
        <f>IF(Conversions!C324&lt;&gt;0,Conversions!E324,"")</f>
        <v/>
      </c>
      <c r="Z157" s="649"/>
      <c r="AA157" s="650"/>
      <c r="AB157" s="652" t="str">
        <f>IF(Conversions!J382=TRUE,"Y","N")</f>
        <v>N</v>
      </c>
      <c r="AC157" s="653"/>
      <c r="AD157" s="648" t="str">
        <f>IF(Conversions!C324&lt;&gt;0,Conversions!O324,"")</f>
        <v/>
      </c>
      <c r="AE157" s="649"/>
      <c r="AF157" s="650"/>
    </row>
    <row r="158" spans="2:32" ht="12" customHeight="1" x14ac:dyDescent="0.25">
      <c r="B158" s="657" t="str">
        <f>IF(Debts!B63="","",Debts!B63)</f>
        <v/>
      </c>
      <c r="C158" s="657"/>
      <c r="D158" s="657"/>
      <c r="E158" s="657"/>
      <c r="F158" s="657"/>
      <c r="G158" s="657"/>
      <c r="H158" s="658"/>
      <c r="J158" s="648" t="str">
        <f>IF(Debts!D63&lt;&gt;0,Debts!D63,"")</f>
        <v/>
      </c>
      <c r="K158" s="649"/>
      <c r="L158" s="650"/>
      <c r="M158" s="324"/>
      <c r="N158" s="648" t="str">
        <f>IF(Conversions!H224&lt;&gt;0,Conversions!H224,"")</f>
        <v/>
      </c>
      <c r="O158" s="649"/>
      <c r="P158" s="650"/>
      <c r="R158" s="657" t="str">
        <f>IF(Debts!B167="","",Debts!B167)</f>
        <v/>
      </c>
      <c r="S158" s="657"/>
      <c r="T158" s="657"/>
      <c r="U158" s="657"/>
      <c r="V158" s="657"/>
      <c r="W158" s="657"/>
      <c r="X158" s="658"/>
      <c r="Y158" s="648" t="str">
        <f>IF(Conversions!C325&lt;&gt;0,Conversions!E325,"")</f>
        <v/>
      </c>
      <c r="Z158" s="649"/>
      <c r="AA158" s="650"/>
      <c r="AB158" s="652" t="str">
        <f>IF(Conversions!J383=TRUE,"Y","N")</f>
        <v>N</v>
      </c>
      <c r="AC158" s="653"/>
      <c r="AD158" s="648" t="str">
        <f>IF(Conversions!C325&lt;&gt;0,Conversions!O325,"")</f>
        <v/>
      </c>
      <c r="AE158" s="649"/>
      <c r="AF158" s="650"/>
    </row>
    <row r="159" spans="2:32" ht="12" customHeight="1" x14ac:dyDescent="0.25">
      <c r="B159" s="657" t="str">
        <f>IF(Debts!B64="","",Debts!B64)</f>
        <v/>
      </c>
      <c r="C159" s="657"/>
      <c r="D159" s="657"/>
      <c r="E159" s="657"/>
      <c r="F159" s="657"/>
      <c r="G159" s="657"/>
      <c r="H159" s="658"/>
      <c r="J159" s="648" t="str">
        <f>IF(Debts!D64&lt;&gt;0,Debts!D64,"")</f>
        <v/>
      </c>
      <c r="K159" s="649"/>
      <c r="L159" s="650"/>
      <c r="M159" s="324"/>
      <c r="N159" s="648" t="str">
        <f>IF(Conversions!H225&lt;&gt;0,Conversions!H225,"")</f>
        <v/>
      </c>
      <c r="O159" s="649"/>
      <c r="P159" s="650"/>
      <c r="R159" s="657" t="str">
        <f>IF(Debts!B168="","",Debts!B168)</f>
        <v/>
      </c>
      <c r="S159" s="657"/>
      <c r="T159" s="657"/>
      <c r="U159" s="657"/>
      <c r="V159" s="657"/>
      <c r="W159" s="657"/>
      <c r="X159" s="658"/>
      <c r="Y159" s="648" t="str">
        <f>IF(Conversions!C326&lt;&gt;0,Conversions!E326,"")</f>
        <v/>
      </c>
      <c r="Z159" s="649"/>
      <c r="AA159" s="650"/>
      <c r="AB159" s="652" t="str">
        <f>IF(Conversions!J384=TRUE,"Y","N")</f>
        <v>N</v>
      </c>
      <c r="AC159" s="653"/>
      <c r="AD159" s="648" t="str">
        <f>IF(Conversions!C326&lt;&gt;0,Conversions!O326,"")</f>
        <v/>
      </c>
      <c r="AE159" s="649"/>
      <c r="AF159" s="650"/>
    </row>
    <row r="160" spans="2:32" ht="12" customHeight="1" x14ac:dyDescent="0.25">
      <c r="B160" s="657" t="str">
        <f>IF(Debts!B65="","",Debts!B65)</f>
        <v/>
      </c>
      <c r="C160" s="657"/>
      <c r="D160" s="657"/>
      <c r="E160" s="657"/>
      <c r="F160" s="657"/>
      <c r="G160" s="657"/>
      <c r="H160" s="658"/>
      <c r="J160" s="648" t="str">
        <f>IF(Debts!D65&lt;&gt;0,Debts!D65,"")</f>
        <v/>
      </c>
      <c r="K160" s="649"/>
      <c r="L160" s="650"/>
      <c r="M160" s="324"/>
      <c r="N160" s="648" t="str">
        <f>IF(Conversions!H226&lt;&gt;0,Conversions!H226,"")</f>
        <v/>
      </c>
      <c r="O160" s="649"/>
      <c r="P160" s="650"/>
      <c r="R160" s="657" t="str">
        <f>IF(Debts!B169="","",Debts!B169)</f>
        <v/>
      </c>
      <c r="S160" s="657"/>
      <c r="T160" s="657"/>
      <c r="U160" s="657"/>
      <c r="V160" s="657"/>
      <c r="W160" s="657"/>
      <c r="X160" s="658"/>
      <c r="Y160" s="648" t="str">
        <f>IF(Conversions!C327&lt;&gt;0,Conversions!E327,"")</f>
        <v/>
      </c>
      <c r="Z160" s="649"/>
      <c r="AA160" s="650"/>
      <c r="AB160" s="652" t="str">
        <f>IF(Conversions!J385=TRUE,"Y","N")</f>
        <v>N</v>
      </c>
      <c r="AC160" s="653"/>
      <c r="AD160" s="648" t="str">
        <f>IF(Conversions!C327&lt;&gt;0,Conversions!O327,"")</f>
        <v/>
      </c>
      <c r="AE160" s="649"/>
      <c r="AF160" s="650"/>
    </row>
    <row r="161" spans="2:32" ht="12" customHeight="1" x14ac:dyDescent="0.25">
      <c r="B161" s="657" t="str">
        <f>IF(Debts!B66="","",Debts!B66)</f>
        <v/>
      </c>
      <c r="C161" s="657"/>
      <c r="D161" s="657"/>
      <c r="E161" s="657"/>
      <c r="F161" s="657"/>
      <c r="G161" s="657"/>
      <c r="H161" s="658"/>
      <c r="J161" s="648" t="str">
        <f>IF(Debts!D66&lt;&gt;0,Debts!D66,"")</f>
        <v/>
      </c>
      <c r="K161" s="649"/>
      <c r="L161" s="650"/>
      <c r="M161" s="324"/>
      <c r="N161" s="648" t="str">
        <f>IF(Conversions!H227&lt;&gt;0,Conversions!H227,"")</f>
        <v/>
      </c>
      <c r="O161" s="649"/>
      <c r="P161" s="650"/>
      <c r="R161" s="657" t="str">
        <f>IF(Debts!B170="","",Debts!B170)</f>
        <v/>
      </c>
      <c r="S161" s="657"/>
      <c r="T161" s="657"/>
      <c r="U161" s="657"/>
      <c r="V161" s="657"/>
      <c r="W161" s="657"/>
      <c r="X161" s="658"/>
      <c r="Y161" s="648" t="str">
        <f>IF(Conversions!C328&lt;&gt;0,Conversions!E328,"")</f>
        <v/>
      </c>
      <c r="Z161" s="649"/>
      <c r="AA161" s="650"/>
      <c r="AB161" s="652" t="str">
        <f>IF(Conversions!J386=TRUE,"Y","N")</f>
        <v>N</v>
      </c>
      <c r="AC161" s="653"/>
      <c r="AD161" s="648" t="str">
        <f>IF(Conversions!C328&lt;&gt;0,Conversions!O328,"")</f>
        <v/>
      </c>
      <c r="AE161" s="649"/>
      <c r="AF161" s="650"/>
    </row>
    <row r="162" spans="2:32" ht="12" customHeight="1" x14ac:dyDescent="0.25">
      <c r="B162" s="657" t="str">
        <f>IF(Debts!B67="","",Debts!B67)</f>
        <v/>
      </c>
      <c r="C162" s="657"/>
      <c r="D162" s="657"/>
      <c r="E162" s="657"/>
      <c r="F162" s="657"/>
      <c r="G162" s="657"/>
      <c r="H162" s="658"/>
      <c r="J162" s="648" t="str">
        <f>IF(Debts!D67&lt;&gt;0,Debts!D67,"")</f>
        <v/>
      </c>
      <c r="K162" s="649"/>
      <c r="L162" s="650"/>
      <c r="M162" s="324"/>
      <c r="N162" s="648" t="str">
        <f>IF(Conversions!H228&lt;&gt;0,Conversions!H228,"")</f>
        <v/>
      </c>
      <c r="O162" s="649"/>
      <c r="P162" s="650"/>
      <c r="R162" s="657" t="str">
        <f>IF(Debts!B171="","",Debts!B171)</f>
        <v/>
      </c>
      <c r="S162" s="657"/>
      <c r="T162" s="657"/>
      <c r="U162" s="657"/>
      <c r="V162" s="657"/>
      <c r="W162" s="657"/>
      <c r="X162" s="658"/>
      <c r="Y162" s="648" t="str">
        <f>IF(Conversions!C329&lt;&gt;0,Conversions!E329,"")</f>
        <v/>
      </c>
      <c r="Z162" s="649"/>
      <c r="AA162" s="650"/>
      <c r="AB162" s="652" t="str">
        <f>IF(Conversions!J387=TRUE,"Y","N")</f>
        <v>N</v>
      </c>
      <c r="AC162" s="653"/>
      <c r="AD162" s="648" t="str">
        <f>IF(Conversions!C329&lt;&gt;0,Conversions!O329,"")</f>
        <v/>
      </c>
      <c r="AE162" s="649"/>
      <c r="AF162" s="650"/>
    </row>
    <row r="163" spans="2:32" ht="12" customHeight="1" x14ac:dyDescent="0.25">
      <c r="B163" s="657" t="str">
        <f>IF(Debts!B68="","",Debts!B68)</f>
        <v/>
      </c>
      <c r="C163" s="657"/>
      <c r="D163" s="657"/>
      <c r="E163" s="657"/>
      <c r="F163" s="657"/>
      <c r="G163" s="657"/>
      <c r="H163" s="658"/>
      <c r="J163" s="648" t="str">
        <f>IF(Debts!D68&lt;&gt;0,Debts!D68,"")</f>
        <v/>
      </c>
      <c r="K163" s="649"/>
      <c r="L163" s="650"/>
      <c r="M163" s="324"/>
      <c r="N163" s="648" t="str">
        <f>IF(Conversions!H229&lt;&gt;0,Conversions!H229,"")</f>
        <v/>
      </c>
      <c r="O163" s="649"/>
      <c r="P163" s="650"/>
      <c r="R163" s="657" t="str">
        <f>IF(Debts!B172="","",Debts!B172)</f>
        <v/>
      </c>
      <c r="S163" s="657"/>
      <c r="T163" s="657"/>
      <c r="U163" s="657"/>
      <c r="V163" s="657"/>
      <c r="W163" s="657"/>
      <c r="X163" s="658"/>
      <c r="Y163" s="648" t="str">
        <f>IF(Conversions!C330&lt;&gt;0,Conversions!E330,"")</f>
        <v/>
      </c>
      <c r="Z163" s="649"/>
      <c r="AA163" s="650"/>
      <c r="AB163" s="652" t="str">
        <f>IF(Conversions!J388=TRUE,"Y","N")</f>
        <v>N</v>
      </c>
      <c r="AC163" s="653"/>
      <c r="AD163" s="648" t="str">
        <f>IF(Conversions!C330&lt;&gt;0,Conversions!O330,"")</f>
        <v/>
      </c>
      <c r="AE163" s="649"/>
      <c r="AF163" s="650"/>
    </row>
    <row r="164" spans="2:32" ht="12" customHeight="1" x14ac:dyDescent="0.25">
      <c r="B164" s="657" t="str">
        <f>IF(Debts!B69="","",Debts!B69)</f>
        <v/>
      </c>
      <c r="C164" s="657"/>
      <c r="D164" s="657"/>
      <c r="E164" s="657"/>
      <c r="F164" s="657"/>
      <c r="G164" s="657"/>
      <c r="H164" s="658"/>
      <c r="J164" s="648" t="str">
        <f>IF(Debts!D69&lt;&gt;0,Debts!D69,"")</f>
        <v/>
      </c>
      <c r="K164" s="649"/>
      <c r="L164" s="650"/>
      <c r="M164" s="324"/>
      <c r="N164" s="648" t="str">
        <f>IF(Conversions!H230&lt;&gt;0,Conversions!H230,"")</f>
        <v/>
      </c>
      <c r="O164" s="649"/>
      <c r="P164" s="650"/>
      <c r="R164" s="657" t="str">
        <f>IF(Debts!B173="","",Debts!B173)</f>
        <v/>
      </c>
      <c r="S164" s="657"/>
      <c r="T164" s="657"/>
      <c r="U164" s="657"/>
      <c r="V164" s="657"/>
      <c r="W164" s="657"/>
      <c r="X164" s="658"/>
      <c r="Y164" s="648" t="str">
        <f>IF(Conversions!C331&lt;&gt;0,Conversions!E331,"")</f>
        <v/>
      </c>
      <c r="Z164" s="649"/>
      <c r="AA164" s="650"/>
      <c r="AB164" s="652" t="str">
        <f>IF(Conversions!J389=TRUE,"Y","N")</f>
        <v>N</v>
      </c>
      <c r="AC164" s="653"/>
      <c r="AD164" s="648" t="str">
        <f>IF(Conversions!C331&lt;&gt;0,Conversions!O331,"")</f>
        <v/>
      </c>
      <c r="AE164" s="649"/>
      <c r="AF164" s="650"/>
    </row>
    <row r="165" spans="2:32" ht="12" customHeight="1" x14ac:dyDescent="0.25">
      <c r="B165" s="657" t="str">
        <f>IF(Debts!B70="","",Debts!B70)</f>
        <v/>
      </c>
      <c r="C165" s="657"/>
      <c r="D165" s="657"/>
      <c r="E165" s="657"/>
      <c r="F165" s="657"/>
      <c r="G165" s="657"/>
      <c r="H165" s="658"/>
      <c r="J165" s="648" t="str">
        <f>IF(Debts!D70&lt;&gt;0,Debts!D70,"")</f>
        <v/>
      </c>
      <c r="K165" s="649"/>
      <c r="L165" s="650"/>
      <c r="M165" s="324"/>
      <c r="N165" s="648" t="str">
        <f>IF(Conversions!H231&lt;&gt;0,Conversions!H231,"")</f>
        <v/>
      </c>
      <c r="O165" s="649"/>
      <c r="P165" s="650"/>
      <c r="R165" s="657" t="str">
        <f>IF(Debts!B174="","",Debts!B174)</f>
        <v/>
      </c>
      <c r="S165" s="657"/>
      <c r="T165" s="657"/>
      <c r="U165" s="657"/>
      <c r="V165" s="657"/>
      <c r="W165" s="657"/>
      <c r="X165" s="658"/>
      <c r="Y165" s="648" t="str">
        <f>IF(Conversions!C332&lt;&gt;0,Conversions!E332,"")</f>
        <v/>
      </c>
      <c r="Z165" s="649"/>
      <c r="AA165" s="650"/>
      <c r="AB165" s="652" t="str">
        <f>IF(Conversions!J390=TRUE,"Y","N")</f>
        <v>N</v>
      </c>
      <c r="AC165" s="653"/>
      <c r="AD165" s="648" t="str">
        <f>IF(Conversions!C332&lt;&gt;0,Conversions!O332,"")</f>
        <v/>
      </c>
      <c r="AE165" s="649"/>
      <c r="AF165" s="650"/>
    </row>
    <row r="166" spans="2:32" ht="12" customHeight="1" x14ac:dyDescent="0.25">
      <c r="B166" s="657" t="str">
        <f>IF(Debts!B71="","",Debts!B71)</f>
        <v/>
      </c>
      <c r="C166" s="657"/>
      <c r="D166" s="657"/>
      <c r="E166" s="657"/>
      <c r="F166" s="657"/>
      <c r="G166" s="657"/>
      <c r="H166" s="658"/>
      <c r="J166" s="648" t="str">
        <f>IF(Debts!D71&lt;&gt;0,Debts!D71,"")</f>
        <v/>
      </c>
      <c r="K166" s="649"/>
      <c r="L166" s="650"/>
      <c r="M166" s="324"/>
      <c r="N166" s="648" t="str">
        <f>IF(Conversions!H232&lt;&gt;0,Conversions!H232,"")</f>
        <v/>
      </c>
      <c r="O166" s="649"/>
      <c r="P166" s="650"/>
      <c r="R166" s="657" t="str">
        <f>IF(Debts!B175="","",Debts!B175)</f>
        <v/>
      </c>
      <c r="S166" s="657"/>
      <c r="T166" s="657"/>
      <c r="U166" s="657"/>
      <c r="V166" s="657"/>
      <c r="W166" s="657"/>
      <c r="X166" s="658"/>
      <c r="Y166" s="648" t="str">
        <f>IF(Conversions!C333&lt;&gt;0,Conversions!E333,"")</f>
        <v/>
      </c>
      <c r="Z166" s="649"/>
      <c r="AA166" s="650"/>
      <c r="AB166" s="652" t="str">
        <f>IF(Conversions!J391=TRUE,"Y","N")</f>
        <v>N</v>
      </c>
      <c r="AC166" s="653"/>
      <c r="AD166" s="648" t="str">
        <f>IF(Conversions!C333&lt;&gt;0,Conversions!O333,"")</f>
        <v/>
      </c>
      <c r="AE166" s="649"/>
      <c r="AF166" s="650"/>
    </row>
    <row r="167" spans="2:32" ht="12" customHeight="1" x14ac:dyDescent="0.25">
      <c r="B167" s="657" t="str">
        <f>IF(Debts!B72="","",Debts!B72)</f>
        <v/>
      </c>
      <c r="C167" s="657"/>
      <c r="D167" s="657"/>
      <c r="E167" s="657"/>
      <c r="F167" s="657"/>
      <c r="G167" s="657"/>
      <c r="H167" s="658"/>
      <c r="J167" s="648" t="str">
        <f>IF(Debts!D72&lt;&gt;0,Debts!D72,"")</f>
        <v/>
      </c>
      <c r="K167" s="649"/>
      <c r="L167" s="650"/>
      <c r="M167" s="324"/>
      <c r="N167" s="648" t="str">
        <f>IF(Conversions!H233&lt;&gt;0,Conversions!H233,"")</f>
        <v/>
      </c>
      <c r="O167" s="649"/>
      <c r="P167" s="650"/>
      <c r="R167" s="657" t="str">
        <f>IF(Debts!B176="","",Debts!B176)</f>
        <v/>
      </c>
      <c r="S167" s="657"/>
      <c r="T167" s="657"/>
      <c r="U167" s="657"/>
      <c r="V167" s="657"/>
      <c r="W167" s="657"/>
      <c r="X167" s="658"/>
      <c r="Y167" s="648" t="str">
        <f>IF(Conversions!C334&lt;&gt;0,Conversions!E334,"")</f>
        <v/>
      </c>
      <c r="Z167" s="649"/>
      <c r="AA167" s="650"/>
      <c r="AB167" s="652" t="str">
        <f>IF(Conversions!J392=TRUE,"Y","N")</f>
        <v>N</v>
      </c>
      <c r="AC167" s="653"/>
      <c r="AD167" s="648" t="str">
        <f>IF(Conversions!C334&lt;&gt;0,Conversions!O334,"")</f>
        <v/>
      </c>
      <c r="AE167" s="649"/>
      <c r="AF167" s="650"/>
    </row>
    <row r="168" spans="2:32" ht="12" customHeight="1" x14ac:dyDescent="0.25">
      <c r="B168" s="657" t="str">
        <f>IF(Debts!B73="","",Debts!B73)</f>
        <v/>
      </c>
      <c r="C168" s="657"/>
      <c r="D168" s="657"/>
      <c r="E168" s="657"/>
      <c r="F168" s="657"/>
      <c r="G168" s="657"/>
      <c r="H168" s="658"/>
      <c r="J168" s="648" t="str">
        <f>IF(Debts!D73&lt;&gt;0,Debts!D73,"")</f>
        <v/>
      </c>
      <c r="K168" s="649"/>
      <c r="L168" s="650"/>
      <c r="M168" s="324"/>
      <c r="N168" s="648" t="str">
        <f>IF(Conversions!H234&lt;&gt;0,Conversions!H234,"")</f>
        <v/>
      </c>
      <c r="O168" s="649"/>
      <c r="P168" s="650"/>
      <c r="R168" s="657" t="str">
        <f>IF(Debts!B177="","",Debts!B177)</f>
        <v/>
      </c>
      <c r="S168" s="657"/>
      <c r="T168" s="657"/>
      <c r="U168" s="657"/>
      <c r="V168" s="657"/>
      <c r="W168" s="657"/>
      <c r="X168" s="658"/>
      <c r="Y168" s="648" t="str">
        <f>IF(Conversions!C335&lt;&gt;0,Conversions!E335,"")</f>
        <v/>
      </c>
      <c r="Z168" s="649"/>
      <c r="AA168" s="650"/>
      <c r="AB168" s="652" t="str">
        <f>IF(Conversions!J393=TRUE,"Y","N")</f>
        <v>N</v>
      </c>
      <c r="AC168" s="653"/>
      <c r="AD168" s="648" t="str">
        <f>IF(Conversions!C335&lt;&gt;0,Conversions!O335,"")</f>
        <v/>
      </c>
      <c r="AE168" s="649"/>
      <c r="AF168" s="650"/>
    </row>
    <row r="169" spans="2:32" ht="12" customHeight="1" x14ac:dyDescent="0.25">
      <c r="B169" s="657" t="str">
        <f>IF(Debts!B74="","",Debts!B74)</f>
        <v/>
      </c>
      <c r="C169" s="657"/>
      <c r="D169" s="657"/>
      <c r="E169" s="657"/>
      <c r="F169" s="657"/>
      <c r="G169" s="657"/>
      <c r="H169" s="658"/>
      <c r="J169" s="648" t="str">
        <f>IF(Debts!D74&lt;&gt;0,Debts!D74,"")</f>
        <v/>
      </c>
      <c r="K169" s="649"/>
      <c r="L169" s="650"/>
      <c r="M169" s="324"/>
      <c r="N169" s="648" t="str">
        <f>IF(Conversions!H235&lt;&gt;0,Conversions!H235,"")</f>
        <v/>
      </c>
      <c r="O169" s="649"/>
      <c r="P169" s="650"/>
      <c r="R169" s="657" t="str">
        <f>IF(Debts!B178="","",Debts!B178)</f>
        <v/>
      </c>
      <c r="S169" s="657"/>
      <c r="T169" s="657"/>
      <c r="U169" s="657"/>
      <c r="V169" s="657"/>
      <c r="W169" s="657"/>
      <c r="X169" s="658"/>
      <c r="Y169" s="648" t="str">
        <f>IF(Conversions!C336&lt;&gt;0,Conversions!E336,"")</f>
        <v/>
      </c>
      <c r="Z169" s="649"/>
      <c r="AA169" s="650"/>
      <c r="AB169" s="652" t="str">
        <f>IF(Conversions!J394=TRUE,"Y","N")</f>
        <v>N</v>
      </c>
      <c r="AC169" s="653"/>
      <c r="AD169" s="648" t="str">
        <f>IF(Conversions!C336&lt;&gt;0,Conversions!O336,"")</f>
        <v/>
      </c>
      <c r="AE169" s="649"/>
      <c r="AF169" s="650"/>
    </row>
    <row r="170" spans="2:32" ht="12" customHeight="1" x14ac:dyDescent="0.25">
      <c r="B170" s="657" t="str">
        <f>IF(Debts!B75="","",Debts!B75)</f>
        <v/>
      </c>
      <c r="C170" s="657"/>
      <c r="D170" s="657"/>
      <c r="E170" s="657"/>
      <c r="F170" s="657"/>
      <c r="G170" s="657"/>
      <c r="H170" s="658"/>
      <c r="J170" s="648" t="str">
        <f>IF(Debts!D75&lt;&gt;0,Debts!D75,"")</f>
        <v/>
      </c>
      <c r="K170" s="649"/>
      <c r="L170" s="650"/>
      <c r="M170" s="324"/>
      <c r="N170" s="648" t="str">
        <f>IF(Conversions!H236&lt;&gt;0,Conversions!H236,"")</f>
        <v/>
      </c>
      <c r="O170" s="649"/>
      <c r="P170" s="650"/>
      <c r="R170" s="657" t="str">
        <f>IF(Debts!B179="","",Debts!B179)</f>
        <v/>
      </c>
      <c r="S170" s="657"/>
      <c r="T170" s="657"/>
      <c r="U170" s="657"/>
      <c r="V170" s="657"/>
      <c r="W170" s="657"/>
      <c r="X170" s="658"/>
      <c r="Y170" s="648" t="str">
        <f>IF(Conversions!C337&lt;&gt;0,Conversions!E337,"")</f>
        <v/>
      </c>
      <c r="Z170" s="649"/>
      <c r="AA170" s="650"/>
      <c r="AB170" s="652" t="str">
        <f>IF(Conversions!J395=TRUE,"Y","N")</f>
        <v>N</v>
      </c>
      <c r="AC170" s="653"/>
      <c r="AD170" s="648" t="str">
        <f>IF(Conversions!C337&lt;&gt;0,Conversions!O337,"")</f>
        <v/>
      </c>
      <c r="AE170" s="649"/>
      <c r="AF170" s="650"/>
    </row>
    <row r="171" spans="2:32" ht="12" customHeight="1" x14ac:dyDescent="0.25">
      <c r="B171" s="657" t="str">
        <f>IF(Debts!B76="","",Debts!B76)</f>
        <v/>
      </c>
      <c r="C171" s="657"/>
      <c r="D171" s="657"/>
      <c r="E171" s="657"/>
      <c r="F171" s="657"/>
      <c r="G171" s="657"/>
      <c r="H171" s="658"/>
      <c r="J171" s="648" t="str">
        <f>IF(Debts!D76&lt;&gt;0,Debts!D76,"")</f>
        <v/>
      </c>
      <c r="K171" s="649"/>
      <c r="L171" s="650"/>
      <c r="M171" s="324"/>
      <c r="N171" s="648" t="str">
        <f>IF(Conversions!H237&lt;&gt;0,Conversions!H237,"")</f>
        <v/>
      </c>
      <c r="O171" s="649"/>
      <c r="P171" s="650"/>
      <c r="R171" s="657" t="str">
        <f>IF(Debts!B180="","",Debts!B180)</f>
        <v/>
      </c>
      <c r="S171" s="657"/>
      <c r="T171" s="657"/>
      <c r="U171" s="657"/>
      <c r="V171" s="657"/>
      <c r="W171" s="657"/>
      <c r="X171" s="658"/>
      <c r="Y171" s="648" t="str">
        <f>IF(Conversions!C338&lt;&gt;0,Conversions!E338,"")</f>
        <v/>
      </c>
      <c r="Z171" s="649"/>
      <c r="AA171" s="650"/>
      <c r="AB171" s="652" t="str">
        <f>IF(Conversions!J396=TRUE,"Y","N")</f>
        <v>N</v>
      </c>
      <c r="AC171" s="653"/>
      <c r="AD171" s="648" t="str">
        <f>IF(Conversions!C338&lt;&gt;0,Conversions!O338,"")</f>
        <v/>
      </c>
      <c r="AE171" s="649"/>
      <c r="AF171" s="650"/>
    </row>
    <row r="172" spans="2:32" ht="12" customHeight="1" x14ac:dyDescent="0.25">
      <c r="B172" s="657" t="str">
        <f>IF(Debts!B77="","",Debts!B77)</f>
        <v/>
      </c>
      <c r="C172" s="657"/>
      <c r="D172" s="657"/>
      <c r="E172" s="657"/>
      <c r="F172" s="657"/>
      <c r="G172" s="657"/>
      <c r="H172" s="658"/>
      <c r="J172" s="648" t="str">
        <f>IF(Debts!D77&lt;&gt;0,Debts!D77,"")</f>
        <v/>
      </c>
      <c r="K172" s="649"/>
      <c r="L172" s="650"/>
      <c r="M172" s="324"/>
      <c r="N172" s="648" t="str">
        <f>IF(Conversions!H238&lt;&gt;0,Conversions!H238,"")</f>
        <v/>
      </c>
      <c r="O172" s="649"/>
      <c r="P172" s="650"/>
      <c r="R172" s="657" t="str">
        <f>IF(Debts!B181="","",Debts!B181)</f>
        <v/>
      </c>
      <c r="S172" s="657"/>
      <c r="T172" s="657"/>
      <c r="U172" s="657"/>
      <c r="V172" s="657"/>
      <c r="W172" s="657"/>
      <c r="X172" s="658"/>
      <c r="Y172" s="648" t="str">
        <f>IF(Conversions!C339&lt;&gt;0,Conversions!E339,"")</f>
        <v/>
      </c>
      <c r="Z172" s="649"/>
      <c r="AA172" s="650"/>
      <c r="AB172" s="652" t="str">
        <f>IF(Conversions!J397=TRUE,"Y","N")</f>
        <v>N</v>
      </c>
      <c r="AC172" s="653"/>
      <c r="AD172" s="648" t="str">
        <f>IF(Conversions!C339&lt;&gt;0,Conversions!O339,"")</f>
        <v/>
      </c>
      <c r="AE172" s="649"/>
      <c r="AF172" s="650"/>
    </row>
    <row r="173" spans="2:32" ht="12" customHeight="1" x14ac:dyDescent="0.25">
      <c r="B173" s="657" t="str">
        <f>IF(Debts!B78="","",Debts!B78)</f>
        <v/>
      </c>
      <c r="C173" s="657"/>
      <c r="D173" s="657"/>
      <c r="E173" s="657"/>
      <c r="F173" s="657"/>
      <c r="G173" s="657"/>
      <c r="H173" s="658"/>
      <c r="J173" s="648" t="str">
        <f>IF(Debts!D78&lt;&gt;0,Debts!D78,"")</f>
        <v/>
      </c>
      <c r="K173" s="649"/>
      <c r="L173" s="650"/>
      <c r="M173" s="324"/>
      <c r="N173" s="648" t="str">
        <f>IF(Conversions!H239&lt;&gt;0,Conversions!H239,"")</f>
        <v/>
      </c>
      <c r="O173" s="649"/>
      <c r="P173" s="650"/>
      <c r="R173" s="657" t="str">
        <f>IF(Debts!B182="","",Debts!B182)</f>
        <v/>
      </c>
      <c r="S173" s="657"/>
      <c r="T173" s="657"/>
      <c r="U173" s="657"/>
      <c r="V173" s="657"/>
      <c r="W173" s="657"/>
      <c r="X173" s="658"/>
      <c r="Y173" s="648" t="str">
        <f>IF(Conversions!C340&lt;&gt;0,Conversions!E340,"")</f>
        <v/>
      </c>
      <c r="Z173" s="649"/>
      <c r="AA173" s="650"/>
      <c r="AB173" s="652" t="str">
        <f>IF(Conversions!J398=TRUE,"Y","N")</f>
        <v>N</v>
      </c>
      <c r="AC173" s="653"/>
      <c r="AD173" s="648" t="str">
        <f>IF(Conversions!C340&lt;&gt;0,Conversions!O340,"")</f>
        <v/>
      </c>
      <c r="AE173" s="649"/>
      <c r="AF173" s="650"/>
    </row>
    <row r="174" spans="2:32" ht="12" customHeight="1" x14ac:dyDescent="0.25">
      <c r="B174" s="657" t="str">
        <f>IF(Debts!B79="","",Debts!B79)</f>
        <v/>
      </c>
      <c r="C174" s="657"/>
      <c r="D174" s="657"/>
      <c r="E174" s="657"/>
      <c r="F174" s="657"/>
      <c r="G174" s="657"/>
      <c r="H174" s="658"/>
      <c r="J174" s="648" t="str">
        <f>IF(Debts!D79&lt;&gt;0,Debts!D79,"")</f>
        <v/>
      </c>
      <c r="K174" s="649"/>
      <c r="L174" s="650"/>
      <c r="M174" s="324"/>
      <c r="N174" s="648" t="str">
        <f>IF(Conversions!H240&lt;&gt;0,Conversions!H240,"")</f>
        <v/>
      </c>
      <c r="O174" s="649"/>
      <c r="P174" s="650"/>
      <c r="R174" s="657" t="str">
        <f>IF(Debts!B183="","",Debts!B183)</f>
        <v/>
      </c>
      <c r="S174" s="657"/>
      <c r="T174" s="657"/>
      <c r="U174" s="657"/>
      <c r="V174" s="657"/>
      <c r="W174" s="657"/>
      <c r="X174" s="658"/>
      <c r="Y174" s="648" t="str">
        <f>IF(Conversions!C341&lt;&gt;0,Conversions!E341,"")</f>
        <v/>
      </c>
      <c r="Z174" s="649"/>
      <c r="AA174" s="650"/>
      <c r="AB174" s="652" t="str">
        <f>IF(Conversions!J399=TRUE,"Y","N")</f>
        <v>N</v>
      </c>
      <c r="AC174" s="653"/>
      <c r="AD174" s="648" t="str">
        <f>IF(Conversions!C341&lt;&gt;0,Conversions!O341,"")</f>
        <v/>
      </c>
      <c r="AE174" s="649"/>
      <c r="AF174" s="650"/>
    </row>
    <row r="175" spans="2:32" ht="12" customHeight="1" x14ac:dyDescent="0.25">
      <c r="B175" s="657" t="str">
        <f>IF(Debts!B80="","",Debts!B80)</f>
        <v/>
      </c>
      <c r="C175" s="657"/>
      <c r="D175" s="657"/>
      <c r="E175" s="657"/>
      <c r="F175" s="657"/>
      <c r="G175" s="657"/>
      <c r="H175" s="658"/>
      <c r="J175" s="648" t="str">
        <f>IF(Debts!D80&lt;&gt;0,Debts!D80,"")</f>
        <v/>
      </c>
      <c r="K175" s="649"/>
      <c r="L175" s="650"/>
      <c r="M175" s="324"/>
      <c r="N175" s="648" t="str">
        <f>IF(Conversions!H241&lt;&gt;0,Conversions!H241,"")</f>
        <v/>
      </c>
      <c r="O175" s="649"/>
      <c r="P175" s="650"/>
      <c r="R175" s="657" t="str">
        <f>IF(Debts!B184="","",Debts!B184)</f>
        <v/>
      </c>
      <c r="S175" s="657"/>
      <c r="T175" s="657"/>
      <c r="U175" s="657"/>
      <c r="V175" s="657"/>
      <c r="W175" s="657"/>
      <c r="X175" s="658"/>
      <c r="Y175" s="648" t="str">
        <f>IF(Conversions!C342&lt;&gt;0,Conversions!E342,"")</f>
        <v/>
      </c>
      <c r="Z175" s="649"/>
      <c r="AA175" s="650"/>
      <c r="AB175" s="652" t="str">
        <f>IF(Conversions!J400=TRUE,"Y","N")</f>
        <v>N</v>
      </c>
      <c r="AC175" s="653"/>
      <c r="AD175" s="648" t="str">
        <f>IF(Conversions!C342&lt;&gt;0,Conversions!O342,"")</f>
        <v/>
      </c>
      <c r="AE175" s="649"/>
      <c r="AF175" s="650"/>
    </row>
    <row r="176" spans="2:32" ht="12" customHeight="1" x14ac:dyDescent="0.25">
      <c r="B176" s="657" t="str">
        <f>IF(Debts!B81="","",Debts!B81)</f>
        <v/>
      </c>
      <c r="C176" s="657"/>
      <c r="D176" s="657"/>
      <c r="E176" s="657"/>
      <c r="F176" s="657"/>
      <c r="G176" s="657"/>
      <c r="H176" s="658"/>
      <c r="J176" s="648" t="str">
        <f>IF(Debts!D81&lt;&gt;0,Debts!D81,"")</f>
        <v/>
      </c>
      <c r="K176" s="649"/>
      <c r="L176" s="650"/>
      <c r="M176" s="324"/>
      <c r="N176" s="648" t="str">
        <f>IF(Conversions!H242&lt;&gt;0,Conversions!H242,"")</f>
        <v/>
      </c>
      <c r="O176" s="649"/>
      <c r="P176" s="650"/>
      <c r="R176" s="657" t="str">
        <f>IF(Debts!B185="","",Debts!B185)</f>
        <v/>
      </c>
      <c r="S176" s="657"/>
      <c r="T176" s="657"/>
      <c r="U176" s="657"/>
      <c r="V176" s="657"/>
      <c r="W176" s="657"/>
      <c r="X176" s="658"/>
      <c r="Y176" s="648" t="str">
        <f>IF(Conversions!C343&lt;&gt;0,Conversions!E343,"")</f>
        <v/>
      </c>
      <c r="Z176" s="649"/>
      <c r="AA176" s="650"/>
      <c r="AB176" s="652" t="str">
        <f>IF(Conversions!J401=TRUE,"Y","N")</f>
        <v>N</v>
      </c>
      <c r="AC176" s="653"/>
      <c r="AD176" s="648" t="str">
        <f>IF(Conversions!C343&lt;&gt;0,Conversions!O343,"")</f>
        <v/>
      </c>
      <c r="AE176" s="649"/>
      <c r="AF176" s="650"/>
    </row>
    <row r="177" spans="2:32" ht="12" customHeight="1" x14ac:dyDescent="0.25">
      <c r="B177" s="657" t="str">
        <f>IF(Debts!B82="","",Debts!B82)</f>
        <v/>
      </c>
      <c r="C177" s="657"/>
      <c r="D177" s="657"/>
      <c r="E177" s="657"/>
      <c r="F177" s="657"/>
      <c r="G177" s="657"/>
      <c r="H177" s="658"/>
      <c r="J177" s="648" t="str">
        <f>IF(Debts!D82&lt;&gt;0,Debts!D82,"")</f>
        <v/>
      </c>
      <c r="K177" s="649"/>
      <c r="L177" s="650"/>
      <c r="M177" s="324"/>
      <c r="N177" s="648" t="str">
        <f>IF(Conversions!H243&lt;&gt;0,Conversions!H243,"")</f>
        <v/>
      </c>
      <c r="O177" s="649"/>
      <c r="P177" s="650"/>
      <c r="R177" s="657" t="str">
        <f>IF(Debts!B186="","",Debts!B186)</f>
        <v/>
      </c>
      <c r="S177" s="657"/>
      <c r="T177" s="657"/>
      <c r="U177" s="657"/>
      <c r="V177" s="657"/>
      <c r="W177" s="657"/>
      <c r="X177" s="658"/>
      <c r="Y177" s="648" t="str">
        <f>IF(Conversions!C344&lt;&gt;0,Conversions!E344,"")</f>
        <v/>
      </c>
      <c r="Z177" s="649"/>
      <c r="AA177" s="650"/>
      <c r="AB177" s="652" t="str">
        <f>IF(Conversions!J402=TRUE,"Y","N")</f>
        <v>N</v>
      </c>
      <c r="AC177" s="653"/>
      <c r="AD177" s="648" t="str">
        <f>IF(Conversions!C344&lt;&gt;0,Conversions!O344,"")</f>
        <v/>
      </c>
      <c r="AE177" s="649"/>
      <c r="AF177" s="650"/>
    </row>
    <row r="178" spans="2:32" ht="12" customHeight="1" x14ac:dyDescent="0.25">
      <c r="B178" s="657" t="str">
        <f>IF(Debts!B83="","",Debts!B83)</f>
        <v/>
      </c>
      <c r="C178" s="657"/>
      <c r="D178" s="657"/>
      <c r="E178" s="657"/>
      <c r="F178" s="657"/>
      <c r="G178" s="657"/>
      <c r="H178" s="658"/>
      <c r="J178" s="648" t="str">
        <f>IF(Debts!D83&lt;&gt;0,Debts!D83,"")</f>
        <v/>
      </c>
      <c r="K178" s="649"/>
      <c r="L178" s="650"/>
      <c r="M178" s="324"/>
      <c r="N178" s="648" t="str">
        <f>IF(Conversions!H244&lt;&gt;0,Conversions!H244,"")</f>
        <v/>
      </c>
      <c r="O178" s="649"/>
      <c r="P178" s="650"/>
      <c r="R178" s="657" t="str">
        <f>IF(Debts!B187="","",Debts!B187)</f>
        <v/>
      </c>
      <c r="S178" s="657"/>
      <c r="T178" s="657"/>
      <c r="U178" s="657"/>
      <c r="V178" s="657"/>
      <c r="W178" s="657"/>
      <c r="X178" s="658"/>
      <c r="Y178" s="648" t="str">
        <f>IF(Conversions!C345&lt;&gt;0,Conversions!E345,"")</f>
        <v/>
      </c>
      <c r="Z178" s="649"/>
      <c r="AA178" s="650"/>
      <c r="AB178" s="652" t="str">
        <f>IF(Conversions!J403=TRUE,"Y","N")</f>
        <v>N</v>
      </c>
      <c r="AC178" s="653"/>
      <c r="AD178" s="648" t="str">
        <f>IF(Conversions!C345&lt;&gt;0,Conversions!O345,"")</f>
        <v/>
      </c>
      <c r="AE178" s="649"/>
      <c r="AF178" s="650"/>
    </row>
    <row r="179" spans="2:32" ht="12" customHeight="1" x14ac:dyDescent="0.25">
      <c r="B179" s="657" t="str">
        <f>IF(Debts!B84="","",Debts!B84)</f>
        <v/>
      </c>
      <c r="C179" s="657"/>
      <c r="D179" s="657"/>
      <c r="E179" s="657"/>
      <c r="F179" s="657"/>
      <c r="G179" s="657"/>
      <c r="H179" s="658"/>
      <c r="J179" s="648" t="str">
        <f>IF(Debts!D84&lt;&gt;0,Debts!D84,"")</f>
        <v/>
      </c>
      <c r="K179" s="649"/>
      <c r="L179" s="650"/>
      <c r="M179" s="324"/>
      <c r="N179" s="648" t="str">
        <f>IF(Conversions!H245&lt;&gt;0,Conversions!H245,"")</f>
        <v/>
      </c>
      <c r="O179" s="649"/>
      <c r="P179" s="650"/>
      <c r="R179" s="657" t="str">
        <f>IF(Debts!B188="","",Debts!B188)</f>
        <v/>
      </c>
      <c r="S179" s="657"/>
      <c r="T179" s="657"/>
      <c r="U179" s="657"/>
      <c r="V179" s="657"/>
      <c r="W179" s="657"/>
      <c r="X179" s="658"/>
      <c r="Y179" s="648" t="str">
        <f>IF(Conversions!C346&lt;&gt;0,Conversions!E346,"")</f>
        <v/>
      </c>
      <c r="Z179" s="649"/>
      <c r="AA179" s="650"/>
      <c r="AB179" s="652" t="str">
        <f>IF(Conversions!J404=TRUE,"Y","N")</f>
        <v>N</v>
      </c>
      <c r="AC179" s="653"/>
      <c r="AD179" s="648" t="str">
        <f>IF(Conversions!C346&lt;&gt;0,Conversions!O346,"")</f>
        <v/>
      </c>
      <c r="AE179" s="649"/>
      <c r="AF179" s="650"/>
    </row>
    <row r="180" spans="2:32" ht="12" customHeight="1" x14ac:dyDescent="0.25">
      <c r="B180" s="657" t="str">
        <f>IF(Debts!B85="","",Debts!B85)</f>
        <v/>
      </c>
      <c r="C180" s="657"/>
      <c r="D180" s="657"/>
      <c r="E180" s="657"/>
      <c r="F180" s="657"/>
      <c r="G180" s="657"/>
      <c r="H180" s="658"/>
      <c r="J180" s="648" t="str">
        <f>IF(Debts!D85&lt;&gt;0,Debts!D85,"")</f>
        <v/>
      </c>
      <c r="K180" s="649"/>
      <c r="L180" s="650"/>
      <c r="M180" s="324"/>
      <c r="N180" s="648" t="str">
        <f>IF(Conversions!H246&lt;&gt;0,Conversions!H246,"")</f>
        <v/>
      </c>
      <c r="O180" s="649"/>
      <c r="P180" s="650"/>
      <c r="R180" s="657" t="str">
        <f>IF(Debts!B189="","",Debts!B189)</f>
        <v/>
      </c>
      <c r="S180" s="657"/>
      <c r="T180" s="657"/>
      <c r="U180" s="657"/>
      <c r="V180" s="657"/>
      <c r="W180" s="657"/>
      <c r="X180" s="658"/>
      <c r="Y180" s="648" t="str">
        <f>IF(Conversions!C347&lt;&gt;0,Conversions!E347,"")</f>
        <v/>
      </c>
      <c r="Z180" s="649"/>
      <c r="AA180" s="650"/>
      <c r="AB180" s="652" t="str">
        <f>IF(Conversions!J405=TRUE,"Y","N")</f>
        <v>N</v>
      </c>
      <c r="AC180" s="653"/>
      <c r="AD180" s="648" t="str">
        <f>IF(Conversions!C347&lt;&gt;0,Conversions!O347,"")</f>
        <v/>
      </c>
      <c r="AE180" s="649"/>
      <c r="AF180" s="650"/>
    </row>
    <row r="181" spans="2:32" ht="12" customHeight="1" x14ac:dyDescent="0.25">
      <c r="B181" s="657" t="str">
        <f>IF(Debts!B86="","",Debts!B86)</f>
        <v/>
      </c>
      <c r="C181" s="657"/>
      <c r="D181" s="657"/>
      <c r="E181" s="657"/>
      <c r="F181" s="657"/>
      <c r="G181" s="657"/>
      <c r="H181" s="658"/>
      <c r="J181" s="648" t="str">
        <f>IF(Debts!D86&lt;&gt;0,Debts!D86,"")</f>
        <v/>
      </c>
      <c r="K181" s="649"/>
      <c r="L181" s="650"/>
      <c r="M181" s="324"/>
      <c r="N181" s="648" t="str">
        <f>IF(Conversions!H247&lt;&gt;0,Conversions!H247,"")</f>
        <v/>
      </c>
      <c r="O181" s="649"/>
      <c r="P181" s="650"/>
      <c r="R181" s="657" t="str">
        <f>IF(Debts!B190="","",Debts!B190)</f>
        <v/>
      </c>
      <c r="S181" s="657"/>
      <c r="T181" s="657"/>
      <c r="U181" s="657"/>
      <c r="V181" s="657"/>
      <c r="W181" s="657"/>
      <c r="X181" s="658"/>
      <c r="Y181" s="648" t="str">
        <f>IF(Conversions!C348&lt;&gt;0,Conversions!E348,"")</f>
        <v/>
      </c>
      <c r="Z181" s="649"/>
      <c r="AA181" s="650"/>
      <c r="AB181" s="652" t="str">
        <f>IF(Conversions!J406=TRUE,"Y","N")</f>
        <v>N</v>
      </c>
      <c r="AC181" s="653"/>
      <c r="AD181" s="648" t="str">
        <f>IF(Conversions!C348&lt;&gt;0,Conversions!O348,"")</f>
        <v/>
      </c>
      <c r="AE181" s="649"/>
      <c r="AF181" s="650"/>
    </row>
    <row r="182" spans="2:32" ht="12" customHeight="1" x14ac:dyDescent="0.25">
      <c r="B182" s="657" t="str">
        <f>IF(Debts!B87="","",Debts!B87)</f>
        <v/>
      </c>
      <c r="C182" s="657"/>
      <c r="D182" s="657"/>
      <c r="E182" s="657"/>
      <c r="F182" s="657"/>
      <c r="G182" s="657"/>
      <c r="H182" s="658"/>
      <c r="J182" s="648" t="str">
        <f>IF(Debts!D87&lt;&gt;0,Debts!D87,"")</f>
        <v/>
      </c>
      <c r="K182" s="649"/>
      <c r="L182" s="650"/>
      <c r="M182" s="324"/>
      <c r="N182" s="648" t="str">
        <f>IF(Conversions!H248&lt;&gt;0,Conversions!H248,"")</f>
        <v/>
      </c>
      <c r="O182" s="649"/>
      <c r="P182" s="650"/>
      <c r="R182" s="657" t="str">
        <f>IF(Debts!B191="","",Debts!B191)</f>
        <v/>
      </c>
      <c r="S182" s="657"/>
      <c r="T182" s="657"/>
      <c r="U182" s="657"/>
      <c r="V182" s="657"/>
      <c r="W182" s="657"/>
      <c r="X182" s="658"/>
      <c r="Y182" s="648" t="str">
        <f>IF(Conversions!C349&lt;&gt;0,Conversions!E349,"")</f>
        <v/>
      </c>
      <c r="Z182" s="649"/>
      <c r="AA182" s="650"/>
      <c r="AB182" s="652" t="str">
        <f>IF(Conversions!J407=TRUE,"Y","N")</f>
        <v>N</v>
      </c>
      <c r="AC182" s="653"/>
      <c r="AD182" s="648" t="str">
        <f>IF(Conversions!C349&lt;&gt;0,Conversions!O349,"")</f>
        <v/>
      </c>
      <c r="AE182" s="649"/>
      <c r="AF182" s="650"/>
    </row>
    <row r="183" spans="2:32" ht="12" customHeight="1" x14ac:dyDescent="0.25">
      <c r="B183" s="657" t="str">
        <f>IF(Debts!B88="","",Debts!B88)</f>
        <v/>
      </c>
      <c r="C183" s="657"/>
      <c r="D183" s="657"/>
      <c r="E183" s="657"/>
      <c r="F183" s="657"/>
      <c r="G183" s="657"/>
      <c r="H183" s="658"/>
      <c r="J183" s="648" t="str">
        <f>IF(Debts!D88&lt;&gt;0,Debts!D88,"")</f>
        <v/>
      </c>
      <c r="K183" s="649"/>
      <c r="L183" s="650"/>
      <c r="M183" s="324"/>
      <c r="N183" s="648" t="str">
        <f>IF(Conversions!H249&lt;&gt;0,Conversions!H249,"")</f>
        <v/>
      </c>
      <c r="O183" s="649"/>
      <c r="P183" s="650"/>
      <c r="R183" s="657" t="str">
        <f>IF(Debts!B192="","",Debts!B192)</f>
        <v/>
      </c>
      <c r="S183" s="657"/>
      <c r="T183" s="657"/>
      <c r="U183" s="657"/>
      <c r="V183" s="657"/>
      <c r="W183" s="657"/>
      <c r="X183" s="658"/>
      <c r="Y183" s="648" t="str">
        <f>IF(Conversions!C350&lt;&gt;0,Conversions!E350,"")</f>
        <v/>
      </c>
      <c r="Z183" s="649"/>
      <c r="AA183" s="650"/>
      <c r="AB183" s="652" t="str">
        <f>IF(Conversions!J408=TRUE,"Y","N")</f>
        <v>N</v>
      </c>
      <c r="AC183" s="653"/>
      <c r="AD183" s="648" t="str">
        <f>IF(Conversions!C350&lt;&gt;0,Conversions!O350,"")</f>
        <v/>
      </c>
      <c r="AE183" s="649"/>
      <c r="AF183" s="650"/>
    </row>
    <row r="184" spans="2:32" ht="12" customHeight="1" x14ac:dyDescent="0.25">
      <c r="B184" s="657" t="str">
        <f>IF(Debts!B89="","",Debts!B89)</f>
        <v/>
      </c>
      <c r="C184" s="657"/>
      <c r="D184" s="657"/>
      <c r="E184" s="657"/>
      <c r="F184" s="657"/>
      <c r="G184" s="657"/>
      <c r="H184" s="658"/>
      <c r="J184" s="648" t="str">
        <f>IF(Debts!D89&lt;&gt;0,Debts!D89,"")</f>
        <v/>
      </c>
      <c r="K184" s="649"/>
      <c r="L184" s="650"/>
      <c r="M184" s="324"/>
      <c r="N184" s="648" t="str">
        <f>IF(Conversions!H250&lt;&gt;0,Conversions!H250,"")</f>
        <v/>
      </c>
      <c r="O184" s="649"/>
      <c r="P184" s="650"/>
      <c r="R184" s="657" t="str">
        <f>IF(Debts!B193="","",Debts!B193)</f>
        <v/>
      </c>
      <c r="S184" s="657"/>
      <c r="T184" s="657"/>
      <c r="U184" s="657"/>
      <c r="V184" s="657"/>
      <c r="W184" s="657"/>
      <c r="X184" s="658"/>
      <c r="Y184" s="648" t="str">
        <f>IF(Conversions!C351&lt;&gt;0,Conversions!E351,"")</f>
        <v/>
      </c>
      <c r="Z184" s="649"/>
      <c r="AA184" s="650"/>
      <c r="AB184" s="652" t="str">
        <f>IF(Conversions!J409=TRUE,"Y","N")</f>
        <v>N</v>
      </c>
      <c r="AC184" s="653"/>
      <c r="AD184" s="648" t="str">
        <f>IF(Conversions!C351&lt;&gt;0,Conversions!O351,"")</f>
        <v/>
      </c>
      <c r="AE184" s="649"/>
      <c r="AF184" s="650"/>
    </row>
    <row r="185" spans="2:32" ht="12" customHeight="1" x14ac:dyDescent="0.25">
      <c r="B185" s="657" t="str">
        <f>IF(Debts!B90="","",Debts!B90)</f>
        <v/>
      </c>
      <c r="C185" s="657"/>
      <c r="D185" s="657"/>
      <c r="E185" s="657"/>
      <c r="F185" s="657"/>
      <c r="G185" s="657"/>
      <c r="H185" s="658"/>
      <c r="J185" s="648" t="str">
        <f>IF(Debts!D90&lt;&gt;0,Debts!D90,"")</f>
        <v/>
      </c>
      <c r="K185" s="649"/>
      <c r="L185" s="650"/>
      <c r="M185" s="324"/>
      <c r="N185" s="648" t="str">
        <f>IF(Conversions!H251&lt;&gt;0,Conversions!H251,"")</f>
        <v/>
      </c>
      <c r="O185" s="649"/>
      <c r="P185" s="650"/>
      <c r="R185" s="657" t="str">
        <f>IF(Debts!B194="","",Debts!B194)</f>
        <v/>
      </c>
      <c r="S185" s="657"/>
      <c r="T185" s="657"/>
      <c r="U185" s="657"/>
      <c r="V185" s="657"/>
      <c r="W185" s="657"/>
      <c r="X185" s="658"/>
      <c r="Y185" s="648" t="str">
        <f>IF(Conversions!C352&lt;&gt;0,Conversions!E352,"")</f>
        <v/>
      </c>
      <c r="Z185" s="649"/>
      <c r="AA185" s="650"/>
      <c r="AB185" s="652" t="str">
        <f>IF(Conversions!J410=TRUE,"Y","N")</f>
        <v>N</v>
      </c>
      <c r="AC185" s="653"/>
      <c r="AD185" s="648" t="str">
        <f>IF(Conversions!C352&lt;&gt;0,Conversions!O352,"")</f>
        <v/>
      </c>
      <c r="AE185" s="649"/>
      <c r="AF185" s="650"/>
    </row>
    <row r="186" spans="2:32" ht="12" customHeight="1" x14ac:dyDescent="0.25">
      <c r="B186" s="657" t="str">
        <f>IF(Debts!B91="","",Debts!B91)</f>
        <v/>
      </c>
      <c r="C186" s="657"/>
      <c r="D186" s="657"/>
      <c r="E186" s="657"/>
      <c r="F186" s="657"/>
      <c r="G186" s="657"/>
      <c r="H186" s="658"/>
      <c r="J186" s="648" t="str">
        <f>IF(Debts!D91&lt;&gt;0,Debts!D91,"")</f>
        <v/>
      </c>
      <c r="K186" s="649"/>
      <c r="L186" s="650"/>
      <c r="M186" s="324"/>
      <c r="N186" s="648" t="str">
        <f>IF(Conversions!H252&lt;&gt;0,Conversions!H252,"")</f>
        <v/>
      </c>
      <c r="O186" s="649"/>
      <c r="P186" s="650"/>
      <c r="R186" s="657" t="str">
        <f>IF(Debts!B195="","",Debts!B195)</f>
        <v/>
      </c>
      <c r="S186" s="657"/>
      <c r="T186" s="657"/>
      <c r="U186" s="657"/>
      <c r="V186" s="657"/>
      <c r="W186" s="657"/>
      <c r="X186" s="658"/>
      <c r="Y186" s="648" t="str">
        <f>IF(Conversions!C353&lt;&gt;0,Conversions!E353,"")</f>
        <v/>
      </c>
      <c r="Z186" s="649"/>
      <c r="AA186" s="650"/>
      <c r="AB186" s="652" t="str">
        <f>IF(Conversions!J411=TRUE,"Y","N")</f>
        <v>N</v>
      </c>
      <c r="AC186" s="653"/>
      <c r="AD186" s="648" t="str">
        <f>IF(Conversions!C353&lt;&gt;0,Conversions!O353,"")</f>
        <v/>
      </c>
      <c r="AE186" s="649"/>
      <c r="AF186" s="650"/>
    </row>
    <row r="187" spans="2:32" ht="12" customHeight="1" x14ac:dyDescent="0.25">
      <c r="B187" s="657" t="str">
        <f>IF(Debts!B92="","",Debts!B92)</f>
        <v/>
      </c>
      <c r="C187" s="657"/>
      <c r="D187" s="657"/>
      <c r="E187" s="657"/>
      <c r="F187" s="657"/>
      <c r="G187" s="657"/>
      <c r="H187" s="658"/>
      <c r="J187" s="648" t="str">
        <f>IF(Debts!D92&lt;&gt;0,Debts!D92,"")</f>
        <v/>
      </c>
      <c r="K187" s="649"/>
      <c r="L187" s="650"/>
      <c r="M187" s="324"/>
      <c r="N187" s="648" t="str">
        <f>IF(Conversions!H253&lt;&gt;0,Conversions!H253,"")</f>
        <v/>
      </c>
      <c r="O187" s="649"/>
      <c r="P187" s="650"/>
      <c r="R187" s="657" t="str">
        <f>IF(Debts!B196="","",Debts!B196)</f>
        <v/>
      </c>
      <c r="S187" s="657"/>
      <c r="T187" s="657"/>
      <c r="U187" s="657"/>
      <c r="V187" s="657"/>
      <c r="W187" s="657"/>
      <c r="X187" s="658"/>
      <c r="Y187" s="648" t="str">
        <f>IF(Conversions!C354&lt;&gt;0,Conversions!E354,"")</f>
        <v/>
      </c>
      <c r="Z187" s="649"/>
      <c r="AA187" s="650"/>
      <c r="AB187" s="652" t="str">
        <f>IF(Conversions!J412=TRUE,"Y","N")</f>
        <v>N</v>
      </c>
      <c r="AC187" s="653"/>
      <c r="AD187" s="648" t="str">
        <f>IF(Conversions!C354&lt;&gt;0,Conversions!O354,"")</f>
        <v/>
      </c>
      <c r="AE187" s="649"/>
      <c r="AF187" s="650"/>
    </row>
    <row r="188" spans="2:32" ht="12" customHeight="1" x14ac:dyDescent="0.25">
      <c r="B188" s="657" t="str">
        <f>IF(Debts!B93="","",Debts!B93)</f>
        <v/>
      </c>
      <c r="C188" s="657"/>
      <c r="D188" s="657"/>
      <c r="E188" s="657"/>
      <c r="F188" s="657"/>
      <c r="G188" s="657"/>
      <c r="H188" s="658"/>
      <c r="J188" s="648" t="str">
        <f>IF(Debts!D93&lt;&gt;0,Debts!D93,"")</f>
        <v/>
      </c>
      <c r="K188" s="649"/>
      <c r="L188" s="650"/>
      <c r="M188" s="324"/>
      <c r="N188" s="648" t="str">
        <f>IF(Conversions!H254&lt;&gt;0,Conversions!H254,"")</f>
        <v/>
      </c>
      <c r="O188" s="649"/>
      <c r="P188" s="650"/>
      <c r="R188" s="657" t="str">
        <f>IF(Debts!B197="","",Debts!B197)</f>
        <v/>
      </c>
      <c r="S188" s="657"/>
      <c r="T188" s="657"/>
      <c r="U188" s="657"/>
      <c r="V188" s="657"/>
      <c r="W188" s="657"/>
      <c r="X188" s="658"/>
      <c r="Y188" s="648" t="str">
        <f>IF(Conversions!C355&lt;&gt;0,Conversions!E355,"")</f>
        <v/>
      </c>
      <c r="Z188" s="649"/>
      <c r="AA188" s="650"/>
      <c r="AB188" s="652" t="str">
        <f>IF(Conversions!J413=TRUE,"Y","N")</f>
        <v>N</v>
      </c>
      <c r="AC188" s="653"/>
      <c r="AD188" s="648" t="str">
        <f>IF(Conversions!C355&lt;&gt;0,Conversions!O355,"")</f>
        <v/>
      </c>
      <c r="AE188" s="649"/>
      <c r="AF188" s="650"/>
    </row>
    <row r="189" spans="2:32" ht="12" customHeight="1" x14ac:dyDescent="0.25">
      <c r="B189" s="657" t="str">
        <f>IF(Debts!B94="","",Debts!B94)</f>
        <v/>
      </c>
      <c r="C189" s="657"/>
      <c r="D189" s="657"/>
      <c r="E189" s="657"/>
      <c r="F189" s="657"/>
      <c r="G189" s="657"/>
      <c r="H189" s="658"/>
      <c r="J189" s="648" t="str">
        <f>IF(Debts!D94&lt;&gt;0,Debts!D94,"")</f>
        <v/>
      </c>
      <c r="K189" s="649"/>
      <c r="L189" s="650"/>
      <c r="M189" s="324"/>
      <c r="N189" s="648" t="str">
        <f>IF(Conversions!H255&lt;&gt;0,Conversions!H255,"")</f>
        <v/>
      </c>
      <c r="O189" s="649"/>
      <c r="P189" s="650"/>
      <c r="R189" s="657" t="str">
        <f>IF(Debts!B198="","",Debts!B198)</f>
        <v/>
      </c>
      <c r="S189" s="657"/>
      <c r="T189" s="657"/>
      <c r="U189" s="657"/>
      <c r="V189" s="657"/>
      <c r="W189" s="657"/>
      <c r="X189" s="658"/>
      <c r="Y189" s="648" t="str">
        <f>IF(Conversions!C356&lt;&gt;0,Conversions!E356,"")</f>
        <v/>
      </c>
      <c r="Z189" s="649"/>
      <c r="AA189" s="650"/>
      <c r="AB189" s="652" t="str">
        <f>IF(Conversions!J414=TRUE,"Y","N")</f>
        <v>N</v>
      </c>
      <c r="AC189" s="653"/>
      <c r="AD189" s="648" t="str">
        <f>IF(Conversions!C356&lt;&gt;0,Conversions!O356,"")</f>
        <v/>
      </c>
      <c r="AE189" s="649"/>
      <c r="AF189" s="650"/>
    </row>
    <row r="190" spans="2:32" ht="12" customHeight="1" x14ac:dyDescent="0.25">
      <c r="B190" s="657" t="str">
        <f>IF(Debts!B95="","",Debts!B95)</f>
        <v/>
      </c>
      <c r="C190" s="657"/>
      <c r="D190" s="657"/>
      <c r="E190" s="657"/>
      <c r="F190" s="657"/>
      <c r="G190" s="657"/>
      <c r="H190" s="658"/>
      <c r="J190" s="648" t="str">
        <f>IF(Debts!D95&lt;&gt;0,Debts!D95,"")</f>
        <v/>
      </c>
      <c r="K190" s="649"/>
      <c r="L190" s="650"/>
      <c r="M190" s="324"/>
      <c r="N190" s="648" t="str">
        <f>IF(Conversions!H256&lt;&gt;0,Conversions!H256,"")</f>
        <v/>
      </c>
      <c r="O190" s="649"/>
      <c r="P190" s="650"/>
      <c r="R190" s="657" t="str">
        <f>IF(Debts!B199="","",Debts!B199)</f>
        <v/>
      </c>
      <c r="S190" s="657"/>
      <c r="T190" s="657"/>
      <c r="U190" s="657"/>
      <c r="V190" s="657"/>
      <c r="W190" s="657"/>
      <c r="X190" s="658"/>
      <c r="Y190" s="648" t="str">
        <f>IF(Conversions!C357&lt;&gt;0,Conversions!E357,"")</f>
        <v/>
      </c>
      <c r="Z190" s="649"/>
      <c r="AA190" s="650"/>
      <c r="AB190" s="652" t="str">
        <f>IF(Conversions!J415=TRUE,"Y","N")</f>
        <v>N</v>
      </c>
      <c r="AC190" s="653"/>
      <c r="AD190" s="648" t="str">
        <f>IF(Conversions!C357&lt;&gt;0,Conversions!O357,"")</f>
        <v/>
      </c>
      <c r="AE190" s="649"/>
      <c r="AF190" s="650"/>
    </row>
    <row r="191" spans="2:32" ht="12" customHeight="1" x14ac:dyDescent="0.25">
      <c r="B191" s="657" t="str">
        <f>IF(Debts!B96="","",Debts!B96)</f>
        <v/>
      </c>
      <c r="C191" s="657"/>
      <c r="D191" s="657"/>
      <c r="E191" s="657"/>
      <c r="F191" s="657"/>
      <c r="G191" s="657"/>
      <c r="H191" s="658"/>
      <c r="J191" s="648" t="str">
        <f>IF(Debts!D96&lt;&gt;0,Debts!D96,"")</f>
        <v/>
      </c>
      <c r="K191" s="649"/>
      <c r="L191" s="650"/>
      <c r="M191" s="324"/>
      <c r="N191" s="648" t="str">
        <f>IF(Conversions!H257&lt;&gt;0,Conversions!H257,"")</f>
        <v/>
      </c>
      <c r="O191" s="649"/>
      <c r="P191" s="650"/>
      <c r="R191" s="657" t="str">
        <f>IF(Debts!B200="","",Debts!B200)</f>
        <v/>
      </c>
      <c r="S191" s="657"/>
      <c r="T191" s="657"/>
      <c r="U191" s="657"/>
      <c r="V191" s="657"/>
      <c r="W191" s="657"/>
      <c r="X191" s="658"/>
      <c r="Y191" s="648" t="str">
        <f>IF(Conversions!C358&lt;&gt;0,Conversions!E358,"")</f>
        <v/>
      </c>
      <c r="Z191" s="649"/>
      <c r="AA191" s="650"/>
      <c r="AB191" s="652" t="str">
        <f>IF(Conversions!J416=TRUE,"Y","N")</f>
        <v>N</v>
      </c>
      <c r="AC191" s="653"/>
      <c r="AD191" s="648" t="str">
        <f>IF(Conversions!C358&lt;&gt;0,Conversions!O358,"")</f>
        <v/>
      </c>
      <c r="AE191" s="649"/>
      <c r="AF191" s="650"/>
    </row>
    <row r="192" spans="2:32" ht="12" customHeight="1" x14ac:dyDescent="0.25">
      <c r="B192" s="657" t="str">
        <f>IF(Debts!B97="","",Debts!B97)</f>
        <v/>
      </c>
      <c r="C192" s="657"/>
      <c r="D192" s="657"/>
      <c r="E192" s="657"/>
      <c r="F192" s="657"/>
      <c r="G192" s="657"/>
      <c r="H192" s="658"/>
      <c r="J192" s="648" t="str">
        <f>IF(Debts!D97&lt;&gt;0,Debts!D97,"")</f>
        <v/>
      </c>
      <c r="K192" s="649"/>
      <c r="L192" s="650"/>
      <c r="M192" s="324"/>
      <c r="N192" s="648" t="str">
        <f>IF(Conversions!H258&lt;&gt;0,Conversions!H258,"")</f>
        <v/>
      </c>
      <c r="O192" s="649"/>
      <c r="P192" s="650"/>
      <c r="R192" s="657" t="str">
        <f>IF(Debts!B201="","",Debts!B201)</f>
        <v/>
      </c>
      <c r="S192" s="657"/>
      <c r="T192" s="657"/>
      <c r="U192" s="657"/>
      <c r="V192" s="657"/>
      <c r="W192" s="657"/>
      <c r="X192" s="658"/>
      <c r="Y192" s="648" t="str">
        <f>IF(Conversions!C359&lt;&gt;0,Conversions!E359,"")</f>
        <v/>
      </c>
      <c r="Z192" s="649"/>
      <c r="AA192" s="650"/>
      <c r="AB192" s="652" t="str">
        <f>IF(Conversions!J417=TRUE,"Y","N")</f>
        <v>N</v>
      </c>
      <c r="AC192" s="653"/>
      <c r="AD192" s="648" t="str">
        <f>IF(Conversions!C359&lt;&gt;0,Conversions!O359,"")</f>
        <v/>
      </c>
      <c r="AE192" s="649"/>
      <c r="AF192" s="650"/>
    </row>
    <row r="193" spans="2:32" ht="12" customHeight="1" x14ac:dyDescent="0.25">
      <c r="B193" s="657" t="str">
        <f>IF(Debts!B98="","",Debts!B98)</f>
        <v/>
      </c>
      <c r="C193" s="657"/>
      <c r="D193" s="657"/>
      <c r="E193" s="657"/>
      <c r="F193" s="657"/>
      <c r="G193" s="657"/>
      <c r="H193" s="658"/>
      <c r="J193" s="648" t="str">
        <f>IF(Debts!D98&lt;&gt;0,Debts!D98,"")</f>
        <v/>
      </c>
      <c r="K193" s="649"/>
      <c r="L193" s="650"/>
      <c r="M193" s="324"/>
      <c r="N193" s="648" t="str">
        <f>IF(Conversions!H259&lt;&gt;0,Conversions!H259,"")</f>
        <v/>
      </c>
      <c r="O193" s="649"/>
      <c r="P193" s="650"/>
      <c r="R193" s="657" t="str">
        <f>IF(Debts!B202="","",Debts!B202)</f>
        <v/>
      </c>
      <c r="S193" s="657"/>
      <c r="T193" s="657"/>
      <c r="U193" s="657"/>
      <c r="V193" s="657"/>
      <c r="W193" s="657"/>
      <c r="X193" s="658"/>
      <c r="Y193" s="648" t="str">
        <f>IF(Conversions!C360&lt;&gt;0,Conversions!E360,"")</f>
        <v/>
      </c>
      <c r="Z193" s="649"/>
      <c r="AA193" s="650"/>
      <c r="AB193" s="652" t="str">
        <f>IF(Conversions!J418=TRUE,"Y","N")</f>
        <v>N</v>
      </c>
      <c r="AC193" s="653"/>
      <c r="AD193" s="648" t="str">
        <f>IF(Conversions!C360&lt;&gt;0,Conversions!O360,"")</f>
        <v/>
      </c>
      <c r="AE193" s="649"/>
      <c r="AF193" s="650"/>
    </row>
    <row r="194" spans="2:32" ht="12" customHeight="1" x14ac:dyDescent="0.25">
      <c r="B194" s="657" t="str">
        <f>IF(Debts!B99="","",Debts!B99)</f>
        <v/>
      </c>
      <c r="C194" s="657"/>
      <c r="D194" s="657"/>
      <c r="E194" s="657"/>
      <c r="F194" s="657"/>
      <c r="G194" s="657"/>
      <c r="H194" s="658"/>
      <c r="J194" s="648" t="str">
        <f>IF(Debts!D99&lt;&gt;0,Debts!D99,"")</f>
        <v/>
      </c>
      <c r="K194" s="649"/>
      <c r="L194" s="650"/>
      <c r="M194" s="324"/>
      <c r="N194" s="648" t="str">
        <f>IF(Conversions!H260&lt;&gt;0,Conversions!H260,"")</f>
        <v/>
      </c>
      <c r="O194" s="649"/>
      <c r="P194" s="650"/>
      <c r="R194" s="657" t="str">
        <f>IF(Debts!B203="","",Debts!B203)</f>
        <v/>
      </c>
      <c r="S194" s="657"/>
      <c r="T194" s="657"/>
      <c r="U194" s="657"/>
      <c r="V194" s="657"/>
      <c r="W194" s="657"/>
      <c r="X194" s="658"/>
      <c r="Y194" s="648" t="str">
        <f>IF(Conversions!C361&lt;&gt;0,Conversions!E361,"")</f>
        <v/>
      </c>
      <c r="Z194" s="649"/>
      <c r="AA194" s="650"/>
      <c r="AB194" s="652" t="str">
        <f>IF(Conversions!J419=TRUE,"Y","N")</f>
        <v>N</v>
      </c>
      <c r="AC194" s="653"/>
      <c r="AD194" s="648" t="str">
        <f>IF(Conversions!C361&lt;&gt;0,Conversions!O361,"")</f>
        <v/>
      </c>
      <c r="AE194" s="649"/>
      <c r="AF194" s="650"/>
    </row>
    <row r="195" spans="2:32" ht="12" customHeight="1" x14ac:dyDescent="0.25">
      <c r="B195" s="657" t="str">
        <f>IF(Debts!B100="","",Debts!B100)</f>
        <v/>
      </c>
      <c r="C195" s="657"/>
      <c r="D195" s="657"/>
      <c r="E195" s="657"/>
      <c r="F195" s="657"/>
      <c r="G195" s="657"/>
      <c r="H195" s="658"/>
      <c r="J195" s="648" t="str">
        <f>IF(Debts!D100&lt;&gt;0,Debts!D100,"")</f>
        <v/>
      </c>
      <c r="K195" s="649"/>
      <c r="L195" s="650"/>
      <c r="M195" s="324"/>
      <c r="N195" s="648" t="str">
        <f>IF(Conversions!H261&lt;&gt;0,Conversions!H261,"")</f>
        <v/>
      </c>
      <c r="O195" s="649"/>
      <c r="P195" s="650"/>
      <c r="R195" s="657" t="str">
        <f>IF(Debts!B204="","",Debts!B204)</f>
        <v/>
      </c>
      <c r="S195" s="657"/>
      <c r="T195" s="657"/>
      <c r="U195" s="657"/>
      <c r="V195" s="657"/>
      <c r="W195" s="657"/>
      <c r="X195" s="658"/>
      <c r="Y195" s="648" t="str">
        <f>IF(Conversions!C362&lt;&gt;0,Conversions!E362,"")</f>
        <v/>
      </c>
      <c r="Z195" s="649"/>
      <c r="AA195" s="650"/>
      <c r="AB195" s="652" t="str">
        <f>IF(Conversions!J420=TRUE,"Y","N")</f>
        <v>N</v>
      </c>
      <c r="AC195" s="653"/>
      <c r="AD195" s="648" t="str">
        <f>IF(Conversions!C362&lt;&gt;0,Conversions!O362,"")</f>
        <v/>
      </c>
      <c r="AE195" s="649"/>
      <c r="AF195" s="650"/>
    </row>
    <row r="196" spans="2:32" ht="12" customHeight="1" x14ac:dyDescent="0.25">
      <c r="B196" s="657" t="str">
        <f>IF(Debts!B101="","",Debts!B101)</f>
        <v/>
      </c>
      <c r="C196" s="657"/>
      <c r="D196" s="657"/>
      <c r="E196" s="657"/>
      <c r="F196" s="657"/>
      <c r="G196" s="657"/>
      <c r="H196" s="658"/>
      <c r="J196" s="648" t="str">
        <f>IF(Debts!D101&lt;&gt;0,Debts!D101,"")</f>
        <v/>
      </c>
      <c r="K196" s="649"/>
      <c r="L196" s="650"/>
      <c r="M196" s="324"/>
      <c r="N196" s="648" t="str">
        <f>IF(Conversions!H262&lt;&gt;0,Conversions!H262,"")</f>
        <v/>
      </c>
      <c r="O196" s="649"/>
      <c r="P196" s="650"/>
      <c r="R196" s="657" t="str">
        <f>IF(Debts!B205="","",Debts!B205)</f>
        <v/>
      </c>
      <c r="S196" s="657"/>
      <c r="T196" s="657"/>
      <c r="U196" s="657"/>
      <c r="V196" s="657"/>
      <c r="W196" s="657"/>
      <c r="X196" s="658"/>
      <c r="Y196" s="648" t="str">
        <f>IF(Conversions!C363&lt;&gt;0,Conversions!E363,"")</f>
        <v/>
      </c>
      <c r="Z196" s="649"/>
      <c r="AA196" s="650"/>
      <c r="AB196" s="652" t="str">
        <f>IF(Conversions!J421=TRUE,"Y","N")</f>
        <v>N</v>
      </c>
      <c r="AC196" s="653"/>
      <c r="AD196" s="648" t="str">
        <f>IF(Conversions!C363&lt;&gt;0,Conversions!O363,"")</f>
        <v/>
      </c>
      <c r="AE196" s="649"/>
      <c r="AF196" s="650"/>
    </row>
    <row r="197" spans="2:32" ht="12" customHeight="1" x14ac:dyDescent="0.25">
      <c r="B197" s="292"/>
      <c r="C197" s="693"/>
      <c r="D197" s="693"/>
      <c r="E197" s="693"/>
      <c r="F197" s="693"/>
      <c r="G197" s="693"/>
      <c r="H197" s="693"/>
      <c r="I197" s="693"/>
      <c r="J197" s="292"/>
      <c r="K197" s="292"/>
      <c r="L197" s="292"/>
      <c r="M197" s="292"/>
      <c r="N197" s="292"/>
      <c r="O197" s="292"/>
      <c r="P197" s="292"/>
      <c r="Q197" s="292"/>
      <c r="R197" s="694"/>
      <c r="S197" s="694"/>
      <c r="T197" s="694"/>
      <c r="U197" s="694"/>
      <c r="V197" s="694"/>
      <c r="W197" s="694"/>
      <c r="X197" s="694"/>
      <c r="Y197" s="695"/>
      <c r="Z197" s="695"/>
      <c r="AA197" s="695"/>
      <c r="AB197" s="292"/>
      <c r="AC197" s="292"/>
      <c r="AD197" s="292"/>
      <c r="AE197" s="292"/>
      <c r="AF197" s="292"/>
    </row>
    <row r="198" spans="2:32" ht="12" customHeight="1" x14ac:dyDescent="0.25"/>
    <row r="199" spans="2:32" ht="12" customHeight="1" x14ac:dyDescent="0.25">
      <c r="C199" s="677" t="s">
        <v>146</v>
      </c>
      <c r="D199" s="677"/>
      <c r="E199" s="677"/>
      <c r="F199" s="677"/>
      <c r="G199" s="677"/>
      <c r="H199" s="677"/>
      <c r="I199" s="677"/>
      <c r="J199" s="651">
        <f>SUM(J145:L196)+J124</f>
        <v>0</v>
      </c>
      <c r="K199" s="651"/>
      <c r="L199" s="651"/>
      <c r="N199" s="651">
        <f>SUM(N145:P196)+N124</f>
        <v>0</v>
      </c>
      <c r="O199" s="651"/>
      <c r="P199" s="651"/>
      <c r="R199" s="601" t="s">
        <v>147</v>
      </c>
      <c r="S199" s="601"/>
      <c r="T199" s="601"/>
      <c r="U199" s="601"/>
      <c r="V199" s="601"/>
      <c r="W199" s="601"/>
      <c r="X199" s="601"/>
      <c r="Y199" s="651">
        <f>SUM(Y145:AA196)+Y124</f>
        <v>0</v>
      </c>
      <c r="Z199" s="651"/>
      <c r="AA199" s="651"/>
      <c r="AD199" s="651">
        <f>SUM(AD145:AF196)+AD124</f>
        <v>0</v>
      </c>
      <c r="AE199" s="651"/>
      <c r="AF199" s="651"/>
    </row>
    <row r="200" spans="2:32" ht="12" customHeight="1" x14ac:dyDescent="0.25"/>
    <row r="201" spans="2:32" ht="12" customHeight="1" x14ac:dyDescent="0.25"/>
    <row r="204" spans="2:32" ht="15.75" x14ac:dyDescent="0.25">
      <c r="B204" s="628" t="str">
        <f>Notes!E2</f>
        <v>Additional notes (e.g. Reasons for debt, circumstances, temporary situations)
PLEASE NOTE: Previous comments will be shown here, please add further notes in the box below - click show continuation sheet for all notes.</v>
      </c>
      <c r="C204" s="628"/>
      <c r="D204" s="628"/>
      <c r="E204" s="628"/>
      <c r="F204" s="628"/>
      <c r="G204" s="628"/>
      <c r="H204" s="628"/>
      <c r="I204" s="628"/>
      <c r="J204" s="628"/>
      <c r="K204" s="628"/>
      <c r="L204" s="628"/>
      <c r="M204" s="628"/>
      <c r="N204" s="628"/>
      <c r="O204" s="628"/>
      <c r="P204" s="628"/>
      <c r="Q204" s="628"/>
      <c r="R204" s="628"/>
      <c r="S204" s="628"/>
      <c r="T204" s="628"/>
      <c r="U204" s="628"/>
      <c r="V204" s="628"/>
      <c r="W204" s="628"/>
      <c r="X204" s="628"/>
      <c r="Y204" s="628"/>
      <c r="Z204" s="628"/>
      <c r="AA204" s="628"/>
      <c r="AB204" s="628"/>
      <c r="AC204" s="628"/>
      <c r="AD204" s="628"/>
      <c r="AE204" s="628"/>
      <c r="AF204" s="628"/>
    </row>
    <row r="205" spans="2:32" ht="17.100000000000001" customHeight="1" x14ac:dyDescent="0.25">
      <c r="B205" s="629" t="str">
        <f>IF(Notes!E7="","",Notes!E7)</f>
        <v/>
      </c>
      <c r="C205" s="630"/>
      <c r="D205" s="630"/>
      <c r="E205" s="630"/>
      <c r="F205" s="630"/>
      <c r="G205" s="630"/>
      <c r="H205" s="630"/>
      <c r="I205" s="630"/>
      <c r="J205" s="630"/>
      <c r="K205" s="630"/>
      <c r="L205" s="630"/>
      <c r="M205" s="630"/>
      <c r="N205" s="630"/>
      <c r="O205" s="630"/>
      <c r="P205" s="630"/>
      <c r="Q205" s="630"/>
      <c r="R205" s="630"/>
      <c r="S205" s="630"/>
      <c r="T205" s="630"/>
      <c r="U205" s="630"/>
      <c r="V205" s="630"/>
      <c r="W205" s="630"/>
      <c r="X205" s="630"/>
      <c r="Y205" s="630"/>
      <c r="Z205" s="630"/>
      <c r="AA205" s="630"/>
      <c r="AB205" s="630"/>
      <c r="AC205" s="630"/>
      <c r="AD205" s="630"/>
      <c r="AE205" s="630"/>
      <c r="AF205" s="631"/>
    </row>
    <row r="206" spans="2:32" ht="17.100000000000001" customHeight="1" x14ac:dyDescent="0.25">
      <c r="B206" s="632" t="str">
        <f>IF(Notes!E8="","",Notes!E8)</f>
        <v/>
      </c>
      <c r="C206" s="633"/>
      <c r="D206" s="633"/>
      <c r="E206" s="633"/>
      <c r="F206" s="633"/>
      <c r="G206" s="633"/>
      <c r="H206" s="633"/>
      <c r="I206" s="633"/>
      <c r="J206" s="633"/>
      <c r="K206" s="633"/>
      <c r="L206" s="633"/>
      <c r="M206" s="633"/>
      <c r="N206" s="633"/>
      <c r="O206" s="633"/>
      <c r="P206" s="633"/>
      <c r="Q206" s="633"/>
      <c r="R206" s="633"/>
      <c r="S206" s="633"/>
      <c r="T206" s="633"/>
      <c r="U206" s="633"/>
      <c r="V206" s="633"/>
      <c r="W206" s="633"/>
      <c r="X206" s="633"/>
      <c r="Y206" s="633"/>
      <c r="Z206" s="633"/>
      <c r="AA206" s="633"/>
      <c r="AB206" s="633"/>
      <c r="AC206" s="633"/>
      <c r="AD206" s="633"/>
      <c r="AE206" s="633"/>
      <c r="AF206" s="634"/>
    </row>
    <row r="207" spans="2:32" ht="17.100000000000001" customHeight="1" x14ac:dyDescent="0.25">
      <c r="B207" s="635"/>
      <c r="C207" s="636"/>
      <c r="D207" s="636"/>
      <c r="E207" s="636"/>
      <c r="F207" s="636"/>
      <c r="G207" s="636"/>
      <c r="H207" s="636"/>
      <c r="I207" s="636"/>
      <c r="J207" s="636"/>
      <c r="K207" s="636"/>
      <c r="L207" s="636"/>
      <c r="M207" s="636"/>
      <c r="N207" s="636"/>
      <c r="O207" s="636"/>
      <c r="P207" s="636"/>
      <c r="Q207" s="636"/>
      <c r="R207" s="636"/>
      <c r="S207" s="636"/>
      <c r="T207" s="636"/>
      <c r="U207" s="636"/>
      <c r="V207" s="636"/>
      <c r="W207" s="636"/>
      <c r="X207" s="636"/>
      <c r="Y207" s="636"/>
      <c r="Z207" s="636"/>
      <c r="AA207" s="636"/>
      <c r="AB207" s="636"/>
      <c r="AC207" s="636"/>
      <c r="AD207" s="636"/>
      <c r="AE207" s="636"/>
      <c r="AF207" s="637"/>
    </row>
    <row r="208" spans="2:32" ht="17.100000000000001" customHeight="1" x14ac:dyDescent="0.25">
      <c r="B208" s="635"/>
      <c r="C208" s="636"/>
      <c r="D208" s="636"/>
      <c r="E208" s="636"/>
      <c r="F208" s="636"/>
      <c r="G208" s="636"/>
      <c r="H208" s="636"/>
      <c r="I208" s="636"/>
      <c r="J208" s="636"/>
      <c r="K208" s="636"/>
      <c r="L208" s="636"/>
      <c r="M208" s="636"/>
      <c r="N208" s="636"/>
      <c r="O208" s="636"/>
      <c r="P208" s="636"/>
      <c r="Q208" s="636"/>
      <c r="R208" s="636"/>
      <c r="S208" s="636"/>
      <c r="T208" s="636"/>
      <c r="U208" s="636"/>
      <c r="V208" s="636"/>
      <c r="W208" s="636"/>
      <c r="X208" s="636"/>
      <c r="Y208" s="636"/>
      <c r="Z208" s="636"/>
      <c r="AA208" s="636"/>
      <c r="AB208" s="636"/>
      <c r="AC208" s="636"/>
      <c r="AD208" s="636"/>
      <c r="AE208" s="636"/>
      <c r="AF208" s="637"/>
    </row>
    <row r="209" spans="2:32" ht="17.100000000000001" customHeight="1" x14ac:dyDescent="0.25">
      <c r="B209" s="635"/>
      <c r="C209" s="636"/>
      <c r="D209" s="636"/>
      <c r="E209" s="636"/>
      <c r="F209" s="636"/>
      <c r="G209" s="636"/>
      <c r="H209" s="636"/>
      <c r="I209" s="636"/>
      <c r="J209" s="636"/>
      <c r="K209" s="636"/>
      <c r="L209" s="636"/>
      <c r="M209" s="636"/>
      <c r="N209" s="636"/>
      <c r="O209" s="636"/>
      <c r="P209" s="636"/>
      <c r="Q209" s="636"/>
      <c r="R209" s="636"/>
      <c r="S209" s="636"/>
      <c r="T209" s="636"/>
      <c r="U209" s="636"/>
      <c r="V209" s="636"/>
      <c r="W209" s="636"/>
      <c r="X209" s="636"/>
      <c r="Y209" s="636"/>
      <c r="Z209" s="636"/>
      <c r="AA209" s="636"/>
      <c r="AB209" s="636"/>
      <c r="AC209" s="636"/>
      <c r="AD209" s="636"/>
      <c r="AE209" s="636"/>
      <c r="AF209" s="637"/>
    </row>
    <row r="210" spans="2:32" ht="17.100000000000001" customHeight="1" x14ac:dyDescent="0.25">
      <c r="B210" s="635"/>
      <c r="C210" s="636"/>
      <c r="D210" s="636"/>
      <c r="E210" s="636"/>
      <c r="F210" s="636"/>
      <c r="G210" s="636"/>
      <c r="H210" s="636"/>
      <c r="I210" s="636"/>
      <c r="J210" s="636"/>
      <c r="K210" s="636"/>
      <c r="L210" s="636"/>
      <c r="M210" s="636"/>
      <c r="N210" s="636"/>
      <c r="O210" s="636"/>
      <c r="P210" s="636"/>
      <c r="Q210" s="636"/>
      <c r="R210" s="636"/>
      <c r="S210" s="636"/>
      <c r="T210" s="636"/>
      <c r="U210" s="636"/>
      <c r="V210" s="636"/>
      <c r="W210" s="636"/>
      <c r="X210" s="636"/>
      <c r="Y210" s="636"/>
      <c r="Z210" s="636"/>
      <c r="AA210" s="636"/>
      <c r="AB210" s="636"/>
      <c r="AC210" s="636"/>
      <c r="AD210" s="636"/>
      <c r="AE210" s="636"/>
      <c r="AF210" s="637"/>
    </row>
    <row r="211" spans="2:32" ht="17.100000000000001" customHeight="1" x14ac:dyDescent="0.25">
      <c r="B211" s="638"/>
      <c r="C211" s="639"/>
      <c r="D211" s="639"/>
      <c r="E211" s="639"/>
      <c r="F211" s="639"/>
      <c r="G211" s="639"/>
      <c r="H211" s="639"/>
      <c r="I211" s="639"/>
      <c r="J211" s="639"/>
      <c r="K211" s="639"/>
      <c r="L211" s="639"/>
      <c r="M211" s="639"/>
      <c r="N211" s="639"/>
      <c r="O211" s="639"/>
      <c r="P211" s="639"/>
      <c r="Q211" s="639"/>
      <c r="R211" s="639"/>
      <c r="S211" s="639"/>
      <c r="T211" s="639"/>
      <c r="U211" s="639"/>
      <c r="V211" s="639"/>
      <c r="W211" s="639"/>
      <c r="X211" s="639"/>
      <c r="Y211" s="639"/>
      <c r="Z211" s="639"/>
      <c r="AA211" s="639"/>
      <c r="AB211" s="639"/>
      <c r="AC211" s="639"/>
      <c r="AD211" s="639"/>
      <c r="AE211" s="639"/>
      <c r="AF211" s="640"/>
    </row>
    <row r="212" spans="2:32" ht="17.100000000000001" customHeight="1" x14ac:dyDescent="0.25">
      <c r="B212" s="605" t="str">
        <f>IF(Notes!E9="","",Notes!E9)</f>
        <v/>
      </c>
      <c r="C212" s="605"/>
      <c r="D212" s="605"/>
      <c r="E212" s="605"/>
      <c r="F212" s="605"/>
      <c r="G212" s="605"/>
      <c r="H212" s="605"/>
      <c r="I212" s="605"/>
      <c r="J212" s="605"/>
      <c r="K212" s="605"/>
      <c r="L212" s="605"/>
      <c r="M212" s="605"/>
      <c r="N212" s="605"/>
      <c r="O212" s="605"/>
      <c r="P212" s="605"/>
      <c r="Q212" s="605"/>
      <c r="R212" s="605"/>
      <c r="S212" s="605"/>
      <c r="T212" s="605"/>
      <c r="U212" s="605"/>
      <c r="V212" s="605"/>
      <c r="W212" s="605"/>
      <c r="X212" s="605"/>
      <c r="Y212" s="605"/>
      <c r="Z212" s="605"/>
      <c r="AA212" s="605"/>
      <c r="AB212" s="605"/>
      <c r="AC212" s="605"/>
      <c r="AD212" s="605"/>
      <c r="AE212" s="605"/>
      <c r="AF212" s="605"/>
    </row>
    <row r="213" spans="2:32" ht="17.100000000000001" customHeight="1" x14ac:dyDescent="0.25">
      <c r="B213" s="641" t="str">
        <f>IF(Notes!E15="","",Notes!E15)</f>
        <v xml:space="preserve">Additional Notes: </v>
      </c>
      <c r="C213" s="642"/>
      <c r="D213" s="642"/>
      <c r="E213" s="642"/>
      <c r="F213" s="642"/>
      <c r="G213" s="642"/>
      <c r="H213" s="642"/>
      <c r="I213" s="642"/>
      <c r="J213" s="642"/>
      <c r="K213" s="642"/>
      <c r="L213" s="642"/>
      <c r="M213" s="642"/>
      <c r="N213" s="642"/>
      <c r="O213" s="642"/>
      <c r="P213" s="642"/>
      <c r="Q213" s="642"/>
      <c r="R213" s="642"/>
      <c r="S213" s="642"/>
      <c r="T213" s="642"/>
      <c r="U213" s="642"/>
      <c r="V213" s="642"/>
      <c r="W213" s="642"/>
      <c r="X213" s="642"/>
      <c r="Y213" s="642"/>
      <c r="Z213" s="642"/>
      <c r="AA213" s="642"/>
      <c r="AB213" s="642"/>
      <c r="AC213" s="642"/>
      <c r="AD213" s="642"/>
      <c r="AE213" s="642"/>
      <c r="AF213" s="643"/>
    </row>
    <row r="214" spans="2:32" ht="17.100000000000001" customHeight="1" x14ac:dyDescent="0.25">
      <c r="B214" s="644" t="str">
        <f>IF(Notes!E11="","",Notes!E11)</f>
        <v/>
      </c>
      <c r="C214" s="645"/>
      <c r="D214" s="645"/>
      <c r="E214" s="645"/>
      <c r="F214" s="645"/>
      <c r="G214" s="645"/>
      <c r="H214" s="645"/>
      <c r="I214" s="645"/>
      <c r="J214" s="645"/>
      <c r="K214" s="645"/>
      <c r="L214" s="645"/>
      <c r="M214" s="645"/>
      <c r="N214" s="645"/>
      <c r="O214" s="645"/>
      <c r="P214" s="645"/>
      <c r="Q214" s="645"/>
      <c r="R214" s="645"/>
      <c r="S214" s="645"/>
      <c r="T214" s="645"/>
      <c r="U214" s="645"/>
      <c r="V214" s="645"/>
      <c r="W214" s="645"/>
      <c r="X214" s="645"/>
      <c r="Y214" s="645"/>
      <c r="Z214" s="645"/>
      <c r="AA214" s="645"/>
      <c r="AB214" s="645"/>
      <c r="AC214" s="645"/>
      <c r="AD214" s="645"/>
      <c r="AE214" s="645"/>
      <c r="AF214" s="646"/>
    </row>
    <row r="215" spans="2:32" ht="17.100000000000001" customHeight="1" x14ac:dyDescent="0.25">
      <c r="B215" s="605" t="str">
        <f>IF(Notes!E12="","",Notes!E12)</f>
        <v/>
      </c>
      <c r="C215" s="605"/>
      <c r="D215" s="605"/>
      <c r="E215" s="605"/>
      <c r="F215" s="605"/>
      <c r="G215" s="605"/>
      <c r="H215" s="605"/>
      <c r="I215" s="605"/>
      <c r="J215" s="605"/>
      <c r="K215" s="605"/>
      <c r="L215" s="605"/>
      <c r="M215" s="605"/>
      <c r="N215" s="605"/>
      <c r="O215" s="605"/>
      <c r="P215" s="605"/>
      <c r="Q215" s="605"/>
      <c r="R215" s="605"/>
      <c r="S215" s="605"/>
      <c r="T215" s="605"/>
      <c r="U215" s="605"/>
      <c r="V215" s="605"/>
      <c r="W215" s="605"/>
      <c r="X215" s="605"/>
      <c r="Y215" s="605"/>
      <c r="Z215" s="605"/>
      <c r="AA215" s="605"/>
      <c r="AB215" s="605"/>
      <c r="AC215" s="605"/>
      <c r="AD215" s="605"/>
      <c r="AE215" s="605"/>
      <c r="AF215" s="605"/>
    </row>
    <row r="216" spans="2:32" ht="17.100000000000001" customHeight="1" x14ac:dyDescent="0.25">
      <c r="B216" s="647" t="str">
        <f>IF(Notes!E18="","",Notes!E18)</f>
        <v>Notes:</v>
      </c>
      <c r="C216" s="647"/>
      <c r="D216" s="647"/>
      <c r="E216" s="647"/>
      <c r="F216" s="647"/>
      <c r="G216" s="647"/>
      <c r="H216" s="647"/>
      <c r="I216" s="647"/>
      <c r="J216" s="647"/>
      <c r="K216" s="647"/>
      <c r="L216" s="647"/>
      <c r="M216" s="647"/>
      <c r="N216" s="647"/>
      <c r="O216" s="647"/>
      <c r="P216" s="647"/>
      <c r="Q216" s="647"/>
      <c r="R216" s="647"/>
      <c r="S216" s="647"/>
      <c r="T216" s="647"/>
      <c r="U216" s="647"/>
      <c r="V216" s="647"/>
      <c r="W216" s="647"/>
      <c r="X216" s="647"/>
      <c r="Y216" s="647"/>
      <c r="Z216" s="647"/>
      <c r="AA216" s="647"/>
      <c r="AB216" s="647"/>
      <c r="AC216" s="647"/>
      <c r="AD216" s="647"/>
      <c r="AE216" s="647"/>
      <c r="AF216" s="647"/>
    </row>
    <row r="217" spans="2:32" ht="17.100000000000001" customHeight="1" x14ac:dyDescent="0.25">
      <c r="B217" s="626" t="str">
        <f>IF(Notes!E19="","",Notes!E19)</f>
        <v/>
      </c>
      <c r="C217" s="626"/>
      <c r="D217" s="626"/>
      <c r="E217" s="626"/>
      <c r="F217" s="626"/>
      <c r="G217" s="626"/>
      <c r="H217" s="626"/>
      <c r="I217" s="626"/>
      <c r="J217" s="626"/>
      <c r="K217" s="626"/>
      <c r="L217" s="626"/>
      <c r="M217" s="626"/>
      <c r="N217" s="626"/>
      <c r="O217" s="626"/>
      <c r="P217" s="626"/>
      <c r="Q217" s="626"/>
      <c r="R217" s="626"/>
      <c r="S217" s="626"/>
      <c r="T217" s="626"/>
      <c r="U217" s="626"/>
      <c r="V217" s="626"/>
      <c r="W217" s="626"/>
      <c r="X217" s="626"/>
      <c r="Y217" s="626"/>
      <c r="Z217" s="626"/>
      <c r="AA217" s="626"/>
      <c r="AB217" s="626"/>
      <c r="AC217" s="626"/>
      <c r="AD217" s="626"/>
      <c r="AE217" s="626"/>
      <c r="AF217" s="626"/>
    </row>
    <row r="218" spans="2:32" ht="17.100000000000001" customHeight="1" x14ac:dyDescent="0.25">
      <c r="B218" s="626" t="str">
        <f>IF(Notes!E20="","",Notes!E20)</f>
        <v/>
      </c>
      <c r="C218" s="626"/>
      <c r="D218" s="626"/>
      <c r="E218" s="626"/>
      <c r="F218" s="626"/>
      <c r="G218" s="626"/>
      <c r="H218" s="626"/>
      <c r="I218" s="626"/>
      <c r="J218" s="626"/>
      <c r="K218" s="626"/>
      <c r="L218" s="626"/>
      <c r="M218" s="626"/>
      <c r="N218" s="626"/>
      <c r="O218" s="626"/>
      <c r="P218" s="626"/>
      <c r="Q218" s="626"/>
      <c r="R218" s="626"/>
      <c r="S218" s="626"/>
      <c r="T218" s="626"/>
      <c r="U218" s="626"/>
      <c r="V218" s="626"/>
      <c r="W218" s="626"/>
      <c r="X218" s="626"/>
      <c r="Y218" s="626"/>
      <c r="Z218" s="626"/>
      <c r="AA218" s="626"/>
      <c r="AB218" s="626"/>
      <c r="AC218" s="626"/>
      <c r="AD218" s="626"/>
      <c r="AE218" s="626"/>
      <c r="AF218" s="626"/>
    </row>
    <row r="219" spans="2:32" ht="17.100000000000001" customHeight="1" x14ac:dyDescent="0.25">
      <c r="B219" s="626" t="str">
        <f>IF(Notes!E21="","",Notes!E21)</f>
        <v/>
      </c>
      <c r="C219" s="626"/>
      <c r="D219" s="626"/>
      <c r="E219" s="626"/>
      <c r="F219" s="626"/>
      <c r="G219" s="626"/>
      <c r="H219" s="626"/>
      <c r="I219" s="626"/>
      <c r="J219" s="626"/>
      <c r="K219" s="626"/>
      <c r="L219" s="626"/>
      <c r="M219" s="626"/>
      <c r="N219" s="626"/>
      <c r="O219" s="626"/>
      <c r="P219" s="626"/>
      <c r="Q219" s="626"/>
      <c r="R219" s="626"/>
      <c r="S219" s="626"/>
      <c r="T219" s="626"/>
      <c r="U219" s="626"/>
      <c r="V219" s="626"/>
      <c r="W219" s="626"/>
      <c r="X219" s="626"/>
      <c r="Y219" s="626"/>
      <c r="Z219" s="626"/>
      <c r="AA219" s="626"/>
      <c r="AB219" s="626"/>
      <c r="AC219" s="626"/>
      <c r="AD219" s="626"/>
      <c r="AE219" s="626"/>
      <c r="AF219" s="626"/>
    </row>
    <row r="220" spans="2:32" ht="17.100000000000001" customHeight="1" x14ac:dyDescent="0.25">
      <c r="B220" s="626" t="str">
        <f>IF(Notes!E22="","",Notes!E22)</f>
        <v/>
      </c>
      <c r="C220" s="626"/>
      <c r="D220" s="626"/>
      <c r="E220" s="626"/>
      <c r="F220" s="626"/>
      <c r="G220" s="626"/>
      <c r="H220" s="626"/>
      <c r="I220" s="626"/>
      <c r="J220" s="626"/>
      <c r="K220" s="626"/>
      <c r="L220" s="626"/>
      <c r="M220" s="626"/>
      <c r="N220" s="626"/>
      <c r="O220" s="626"/>
      <c r="P220" s="626"/>
      <c r="Q220" s="626"/>
      <c r="R220" s="626"/>
      <c r="S220" s="626"/>
      <c r="T220" s="626"/>
      <c r="U220" s="626"/>
      <c r="V220" s="626"/>
      <c r="W220" s="626"/>
      <c r="X220" s="626"/>
      <c r="Y220" s="626"/>
      <c r="Z220" s="626"/>
      <c r="AA220" s="626"/>
      <c r="AB220" s="626"/>
      <c r="AC220" s="626"/>
      <c r="AD220" s="626"/>
      <c r="AE220" s="626"/>
      <c r="AF220" s="626"/>
    </row>
    <row r="221" spans="2:32" ht="17.100000000000001" customHeight="1" x14ac:dyDescent="0.25">
      <c r="B221" s="626" t="str">
        <f>IF(Notes!E23="","",Notes!E23)</f>
        <v/>
      </c>
      <c r="C221" s="626"/>
      <c r="D221" s="626"/>
      <c r="E221" s="626"/>
      <c r="F221" s="626"/>
      <c r="G221" s="626"/>
      <c r="H221" s="626"/>
      <c r="I221" s="626"/>
      <c r="J221" s="626"/>
      <c r="K221" s="626"/>
      <c r="L221" s="626"/>
      <c r="M221" s="626"/>
      <c r="N221" s="626"/>
      <c r="O221" s="626"/>
      <c r="P221" s="626"/>
      <c r="Q221" s="626"/>
      <c r="R221" s="626"/>
      <c r="S221" s="626"/>
      <c r="T221" s="626"/>
      <c r="U221" s="626"/>
      <c r="V221" s="626"/>
      <c r="W221" s="626"/>
      <c r="X221" s="626"/>
      <c r="Y221" s="626"/>
      <c r="Z221" s="626"/>
      <c r="AA221" s="626"/>
      <c r="AB221" s="626"/>
      <c r="AC221" s="626"/>
      <c r="AD221" s="626"/>
      <c r="AE221" s="626"/>
      <c r="AF221" s="626"/>
    </row>
    <row r="222" spans="2:32" ht="17.100000000000001" customHeight="1" x14ac:dyDescent="0.25">
      <c r="B222" s="626" t="str">
        <f>IF(Notes!E24="","",Notes!E24)</f>
        <v/>
      </c>
      <c r="C222" s="626"/>
      <c r="D222" s="626"/>
      <c r="E222" s="626"/>
      <c r="F222" s="626"/>
      <c r="G222" s="626"/>
      <c r="H222" s="626"/>
      <c r="I222" s="626"/>
      <c r="J222" s="626"/>
      <c r="K222" s="626"/>
      <c r="L222" s="626"/>
      <c r="M222" s="626"/>
      <c r="N222" s="626"/>
      <c r="O222" s="626"/>
      <c r="P222" s="626"/>
      <c r="Q222" s="626"/>
      <c r="R222" s="626"/>
      <c r="S222" s="626"/>
      <c r="T222" s="626"/>
      <c r="U222" s="626"/>
      <c r="V222" s="626"/>
      <c r="W222" s="626"/>
      <c r="X222" s="626"/>
      <c r="Y222" s="626"/>
      <c r="Z222" s="626"/>
      <c r="AA222" s="626"/>
      <c r="AB222" s="626"/>
      <c r="AC222" s="626"/>
      <c r="AD222" s="626"/>
      <c r="AE222" s="626"/>
      <c r="AF222" s="626"/>
    </row>
    <row r="223" spans="2:32" ht="17.100000000000001" customHeight="1" x14ac:dyDescent="0.25">
      <c r="B223" s="626" t="str">
        <f>IF(Notes!E25="","",Notes!E25)</f>
        <v/>
      </c>
      <c r="C223" s="626"/>
      <c r="D223" s="626"/>
      <c r="E223" s="626"/>
      <c r="F223" s="626"/>
      <c r="G223" s="626"/>
      <c r="H223" s="626"/>
      <c r="I223" s="626"/>
      <c r="J223" s="626"/>
      <c r="K223" s="626"/>
      <c r="L223" s="626"/>
      <c r="M223" s="626"/>
      <c r="N223" s="626"/>
      <c r="O223" s="626"/>
      <c r="P223" s="626"/>
      <c r="Q223" s="626"/>
      <c r="R223" s="626"/>
      <c r="S223" s="626"/>
      <c r="T223" s="626"/>
      <c r="U223" s="626"/>
      <c r="V223" s="626"/>
      <c r="W223" s="626"/>
      <c r="X223" s="626"/>
      <c r="Y223" s="626"/>
      <c r="Z223" s="626"/>
      <c r="AA223" s="626"/>
      <c r="AB223" s="626"/>
      <c r="AC223" s="626"/>
      <c r="AD223" s="626"/>
      <c r="AE223" s="626"/>
      <c r="AF223" s="626"/>
    </row>
    <row r="224" spans="2:32" ht="17.100000000000001" customHeight="1" x14ac:dyDescent="0.25">
      <c r="B224" s="626" t="str">
        <f>IF(Notes!E26="","",Notes!E26)</f>
        <v/>
      </c>
      <c r="C224" s="626"/>
      <c r="D224" s="626"/>
      <c r="E224" s="626"/>
      <c r="F224" s="626"/>
      <c r="G224" s="626"/>
      <c r="H224" s="626"/>
      <c r="I224" s="626"/>
      <c r="J224" s="626"/>
      <c r="K224" s="626"/>
      <c r="L224" s="626"/>
      <c r="M224" s="626"/>
      <c r="N224" s="626"/>
      <c r="O224" s="626"/>
      <c r="P224" s="626"/>
      <c r="Q224" s="626"/>
      <c r="R224" s="626"/>
      <c r="S224" s="626"/>
      <c r="T224" s="626"/>
      <c r="U224" s="626"/>
      <c r="V224" s="626"/>
      <c r="W224" s="626"/>
      <c r="X224" s="626"/>
      <c r="Y224" s="626"/>
      <c r="Z224" s="626"/>
      <c r="AA224" s="626"/>
      <c r="AB224" s="626"/>
      <c r="AC224" s="626"/>
      <c r="AD224" s="626"/>
      <c r="AE224" s="626"/>
      <c r="AF224" s="626"/>
    </row>
    <row r="225" spans="2:32" ht="17.100000000000001" customHeight="1" x14ac:dyDescent="0.25">
      <c r="B225" s="626" t="str">
        <f>IF(Notes!E27="","",Notes!E27)</f>
        <v/>
      </c>
      <c r="C225" s="626"/>
      <c r="D225" s="626"/>
      <c r="E225" s="626"/>
      <c r="F225" s="626"/>
      <c r="G225" s="626"/>
      <c r="H225" s="626"/>
      <c r="I225" s="626"/>
      <c r="J225" s="626"/>
      <c r="K225" s="626"/>
      <c r="L225" s="626"/>
      <c r="M225" s="626"/>
      <c r="N225" s="626"/>
      <c r="O225" s="626"/>
      <c r="P225" s="626"/>
      <c r="Q225" s="626"/>
      <c r="R225" s="626"/>
      <c r="S225" s="626"/>
      <c r="T225" s="626"/>
      <c r="U225" s="626"/>
      <c r="V225" s="626"/>
      <c r="W225" s="626"/>
      <c r="X225" s="626"/>
      <c r="Y225" s="626"/>
      <c r="Z225" s="626"/>
      <c r="AA225" s="626"/>
      <c r="AB225" s="626"/>
      <c r="AC225" s="626"/>
      <c r="AD225" s="626"/>
      <c r="AE225" s="626"/>
      <c r="AF225" s="626"/>
    </row>
    <row r="226" spans="2:32" ht="17.100000000000001" customHeight="1" x14ac:dyDescent="0.25">
      <c r="B226" s="626" t="str">
        <f>IF(Notes!E28="","",Notes!E28)</f>
        <v/>
      </c>
      <c r="C226" s="626"/>
      <c r="D226" s="626"/>
      <c r="E226" s="626"/>
      <c r="F226" s="626"/>
      <c r="G226" s="626"/>
      <c r="H226" s="626"/>
      <c r="I226" s="626"/>
      <c r="J226" s="626"/>
      <c r="K226" s="626"/>
      <c r="L226" s="626"/>
      <c r="M226" s="626"/>
      <c r="N226" s="626"/>
      <c r="O226" s="626"/>
      <c r="P226" s="626"/>
      <c r="Q226" s="626"/>
      <c r="R226" s="626"/>
      <c r="S226" s="626"/>
      <c r="T226" s="626"/>
      <c r="U226" s="626"/>
      <c r="V226" s="626"/>
      <c r="W226" s="626"/>
      <c r="X226" s="626"/>
      <c r="Y226" s="626"/>
      <c r="Z226" s="626"/>
      <c r="AA226" s="626"/>
      <c r="AB226" s="626"/>
      <c r="AC226" s="626"/>
      <c r="AD226" s="626"/>
      <c r="AE226" s="626"/>
      <c r="AF226" s="626"/>
    </row>
    <row r="227" spans="2:32" ht="17.100000000000001" customHeight="1" x14ac:dyDescent="0.25">
      <c r="B227" s="626" t="str">
        <f>IF(Notes!E29="","",Notes!E29)</f>
        <v/>
      </c>
      <c r="C227" s="626"/>
      <c r="D227" s="626"/>
      <c r="E227" s="626"/>
      <c r="F227" s="626"/>
      <c r="G227" s="626"/>
      <c r="H227" s="626"/>
      <c r="I227" s="626"/>
      <c r="J227" s="626"/>
      <c r="K227" s="626"/>
      <c r="L227" s="626"/>
      <c r="M227" s="626"/>
      <c r="N227" s="626"/>
      <c r="O227" s="626"/>
      <c r="P227" s="626"/>
      <c r="Q227" s="626"/>
      <c r="R227" s="626"/>
      <c r="S227" s="626"/>
      <c r="T227" s="626"/>
      <c r="U227" s="626"/>
      <c r="V227" s="626"/>
      <c r="W227" s="626"/>
      <c r="X227" s="626"/>
      <c r="Y227" s="626"/>
      <c r="Z227" s="626"/>
      <c r="AA227" s="626"/>
      <c r="AB227" s="626"/>
      <c r="AC227" s="626"/>
      <c r="AD227" s="626"/>
      <c r="AE227" s="626"/>
      <c r="AF227" s="626"/>
    </row>
    <row r="228" spans="2:32" ht="17.100000000000001" customHeight="1" x14ac:dyDescent="0.25">
      <c r="B228" s="626" t="str">
        <f>IF(Notes!E30="","",Notes!E30)</f>
        <v/>
      </c>
      <c r="C228" s="626"/>
      <c r="D228" s="626"/>
      <c r="E228" s="626"/>
      <c r="F228" s="626"/>
      <c r="G228" s="626"/>
      <c r="H228" s="626"/>
      <c r="I228" s="626"/>
      <c r="J228" s="626"/>
      <c r="K228" s="626"/>
      <c r="L228" s="626"/>
      <c r="M228" s="626"/>
      <c r="N228" s="626"/>
      <c r="O228" s="626"/>
      <c r="P228" s="626"/>
      <c r="Q228" s="626"/>
      <c r="R228" s="626"/>
      <c r="S228" s="626"/>
      <c r="T228" s="626"/>
      <c r="U228" s="626"/>
      <c r="V228" s="626"/>
      <c r="W228" s="626"/>
      <c r="X228" s="626"/>
      <c r="Y228" s="626"/>
      <c r="Z228" s="626"/>
      <c r="AA228" s="626"/>
      <c r="AB228" s="626"/>
      <c r="AC228" s="626"/>
      <c r="AD228" s="626"/>
      <c r="AE228" s="626"/>
      <c r="AF228" s="626"/>
    </row>
    <row r="229" spans="2:32" ht="17.100000000000001" customHeight="1" x14ac:dyDescent="0.25">
      <c r="B229" s="626" t="str">
        <f>IF(Notes!E31="","",Notes!E31)</f>
        <v/>
      </c>
      <c r="C229" s="626"/>
      <c r="D229" s="626"/>
      <c r="E229" s="626"/>
      <c r="F229" s="626"/>
      <c r="G229" s="626"/>
      <c r="H229" s="626"/>
      <c r="I229" s="626"/>
      <c r="J229" s="626"/>
      <c r="K229" s="626"/>
      <c r="L229" s="626"/>
      <c r="M229" s="626"/>
      <c r="N229" s="626"/>
      <c r="O229" s="626"/>
      <c r="P229" s="626"/>
      <c r="Q229" s="626"/>
      <c r="R229" s="626"/>
      <c r="S229" s="626"/>
      <c r="T229" s="626"/>
      <c r="U229" s="626"/>
      <c r="V229" s="626"/>
      <c r="W229" s="626"/>
      <c r="X229" s="626"/>
      <c r="Y229" s="626"/>
      <c r="Z229" s="626"/>
      <c r="AA229" s="626"/>
      <c r="AB229" s="626"/>
      <c r="AC229" s="626"/>
      <c r="AD229" s="626"/>
      <c r="AE229" s="626"/>
      <c r="AF229" s="626"/>
    </row>
    <row r="230" spans="2:32" ht="17.100000000000001" customHeight="1" x14ac:dyDescent="0.25">
      <c r="B230" s="626" t="str">
        <f>IF(Notes!E32="","",Notes!E32)</f>
        <v/>
      </c>
      <c r="C230" s="626"/>
      <c r="D230" s="626"/>
      <c r="E230" s="626"/>
      <c r="F230" s="626"/>
      <c r="G230" s="626"/>
      <c r="H230" s="626"/>
      <c r="I230" s="626"/>
      <c r="J230" s="626"/>
      <c r="K230" s="626"/>
      <c r="L230" s="626"/>
      <c r="M230" s="626"/>
      <c r="N230" s="626"/>
      <c r="O230" s="626"/>
      <c r="P230" s="626"/>
      <c r="Q230" s="626"/>
      <c r="R230" s="626"/>
      <c r="S230" s="626"/>
      <c r="T230" s="626"/>
      <c r="U230" s="626"/>
      <c r="V230" s="626"/>
      <c r="W230" s="626"/>
      <c r="X230" s="626"/>
      <c r="Y230" s="626"/>
      <c r="Z230" s="626"/>
      <c r="AA230" s="626"/>
      <c r="AB230" s="626"/>
      <c r="AC230" s="626"/>
      <c r="AD230" s="626"/>
      <c r="AE230" s="626"/>
      <c r="AF230" s="626"/>
    </row>
    <row r="231" spans="2:32" ht="17.100000000000001" customHeight="1" x14ac:dyDescent="0.25">
      <c r="B231" s="626" t="str">
        <f>IF(Notes!E33="","",Notes!E33)</f>
        <v/>
      </c>
      <c r="C231" s="626"/>
      <c r="D231" s="626"/>
      <c r="E231" s="626"/>
      <c r="F231" s="626"/>
      <c r="G231" s="626"/>
      <c r="H231" s="626"/>
      <c r="I231" s="626"/>
      <c r="J231" s="626"/>
      <c r="K231" s="626"/>
      <c r="L231" s="626"/>
      <c r="M231" s="626"/>
      <c r="N231" s="626"/>
      <c r="O231" s="626"/>
      <c r="P231" s="626"/>
      <c r="Q231" s="626"/>
      <c r="R231" s="626"/>
      <c r="S231" s="626"/>
      <c r="T231" s="626"/>
      <c r="U231" s="626"/>
      <c r="V231" s="626"/>
      <c r="W231" s="626"/>
      <c r="X231" s="626"/>
      <c r="Y231" s="626"/>
      <c r="Z231" s="626"/>
      <c r="AA231" s="626"/>
      <c r="AB231" s="626"/>
      <c r="AC231" s="626"/>
      <c r="AD231" s="626"/>
      <c r="AE231" s="626"/>
      <c r="AF231" s="626"/>
    </row>
    <row r="232" spans="2:32" ht="17.100000000000001" customHeight="1" x14ac:dyDescent="0.25">
      <c r="B232" s="626" t="str">
        <f>IF(Notes!E34="","",Notes!E34)</f>
        <v/>
      </c>
      <c r="C232" s="626"/>
      <c r="D232" s="626"/>
      <c r="E232" s="626"/>
      <c r="F232" s="626"/>
      <c r="G232" s="626"/>
      <c r="H232" s="626"/>
      <c r="I232" s="626"/>
      <c r="J232" s="626"/>
      <c r="K232" s="626"/>
      <c r="L232" s="626"/>
      <c r="M232" s="626"/>
      <c r="N232" s="626"/>
      <c r="O232" s="626"/>
      <c r="P232" s="626"/>
      <c r="Q232" s="626"/>
      <c r="R232" s="626"/>
      <c r="S232" s="626"/>
      <c r="T232" s="626"/>
      <c r="U232" s="626"/>
      <c r="V232" s="626"/>
      <c r="W232" s="626"/>
      <c r="X232" s="626"/>
      <c r="Y232" s="626"/>
      <c r="Z232" s="626"/>
      <c r="AA232" s="626"/>
      <c r="AB232" s="626"/>
      <c r="AC232" s="626"/>
      <c r="AD232" s="626"/>
      <c r="AE232" s="626"/>
      <c r="AF232" s="626"/>
    </row>
    <row r="233" spans="2:32" ht="17.100000000000001" customHeight="1" x14ac:dyDescent="0.25">
      <c r="B233" s="626" t="str">
        <f>IF(Notes!E35="","",Notes!E35)</f>
        <v/>
      </c>
      <c r="C233" s="626"/>
      <c r="D233" s="626"/>
      <c r="E233" s="626"/>
      <c r="F233" s="626"/>
      <c r="G233" s="626"/>
      <c r="H233" s="626"/>
      <c r="I233" s="626"/>
      <c r="J233" s="626"/>
      <c r="K233" s="626"/>
      <c r="L233" s="626"/>
      <c r="M233" s="626"/>
      <c r="N233" s="626"/>
      <c r="O233" s="626"/>
      <c r="P233" s="626"/>
      <c r="Q233" s="626"/>
      <c r="R233" s="626"/>
      <c r="S233" s="626"/>
      <c r="T233" s="626"/>
      <c r="U233" s="626"/>
      <c r="V233" s="626"/>
      <c r="W233" s="626"/>
      <c r="X233" s="626"/>
      <c r="Y233" s="626"/>
      <c r="Z233" s="626"/>
      <c r="AA233" s="626"/>
      <c r="AB233" s="626"/>
      <c r="AC233" s="626"/>
      <c r="AD233" s="626"/>
      <c r="AE233" s="626"/>
      <c r="AF233" s="626"/>
    </row>
    <row r="234" spans="2:32" x14ac:dyDescent="0.25">
      <c r="B234" s="627" t="str">
        <f>IF(Notes!E36="","",Notes!E36)</f>
        <v/>
      </c>
      <c r="C234" s="627"/>
      <c r="D234" s="627"/>
      <c r="E234" s="627"/>
      <c r="F234" s="627"/>
      <c r="G234" s="627"/>
      <c r="H234" s="627"/>
      <c r="I234" s="627"/>
      <c r="J234" s="627"/>
      <c r="K234" s="627"/>
      <c r="L234" s="627"/>
      <c r="M234" s="627"/>
      <c r="N234" s="627"/>
      <c r="O234" s="627"/>
      <c r="P234" s="627"/>
      <c r="Q234" s="627"/>
      <c r="R234" s="627"/>
      <c r="S234" s="627"/>
      <c r="T234" s="627"/>
      <c r="U234" s="627"/>
      <c r="V234" s="627"/>
      <c r="W234" s="627"/>
      <c r="X234" s="627"/>
      <c r="Y234" s="627"/>
      <c r="Z234" s="627"/>
      <c r="AA234" s="627"/>
      <c r="AB234" s="627"/>
      <c r="AC234" s="627"/>
      <c r="AD234" s="627"/>
      <c r="AE234" s="627"/>
      <c r="AF234" s="627"/>
    </row>
    <row r="235" spans="2:32" ht="17.100000000000001" customHeight="1" x14ac:dyDescent="0.25">
      <c r="B235" s="626" t="str">
        <f>IF(Notes!E37="","",Notes!E37)</f>
        <v/>
      </c>
      <c r="C235" s="626"/>
      <c r="D235" s="626"/>
      <c r="E235" s="626"/>
      <c r="F235" s="626"/>
      <c r="G235" s="626"/>
      <c r="H235" s="626"/>
      <c r="I235" s="626"/>
      <c r="J235" s="626"/>
      <c r="K235" s="626"/>
      <c r="L235" s="626"/>
      <c r="M235" s="626"/>
      <c r="N235" s="626"/>
      <c r="O235" s="626"/>
      <c r="P235" s="626"/>
      <c r="Q235" s="626"/>
      <c r="R235" s="626"/>
      <c r="S235" s="626"/>
      <c r="T235" s="626"/>
      <c r="U235" s="626"/>
      <c r="V235" s="626"/>
      <c r="W235" s="626"/>
      <c r="X235" s="626"/>
      <c r="Y235" s="626"/>
      <c r="Z235" s="626"/>
      <c r="AA235" s="626"/>
      <c r="AB235" s="626"/>
      <c r="AC235" s="626"/>
      <c r="AD235" s="626"/>
      <c r="AE235" s="626"/>
      <c r="AF235" s="626"/>
    </row>
    <row r="236" spans="2:32" ht="17.100000000000001" customHeight="1" x14ac:dyDescent="0.25">
      <c r="B236" s="626" t="str">
        <f>IF(Notes!E38="","",Notes!E38)</f>
        <v/>
      </c>
      <c r="C236" s="626"/>
      <c r="D236" s="626"/>
      <c r="E236" s="626"/>
      <c r="F236" s="626"/>
      <c r="G236" s="626"/>
      <c r="H236" s="626"/>
      <c r="I236" s="626"/>
      <c r="J236" s="626"/>
      <c r="K236" s="626"/>
      <c r="L236" s="626"/>
      <c r="M236" s="626"/>
      <c r="N236" s="626"/>
      <c r="O236" s="626"/>
      <c r="P236" s="626"/>
      <c r="Q236" s="626"/>
      <c r="R236" s="626"/>
      <c r="S236" s="626"/>
      <c r="T236" s="626"/>
      <c r="U236" s="626"/>
      <c r="V236" s="626"/>
      <c r="W236" s="626"/>
      <c r="X236" s="626"/>
      <c r="Y236" s="626"/>
      <c r="Z236" s="626"/>
      <c r="AA236" s="626"/>
      <c r="AB236" s="626"/>
      <c r="AC236" s="626"/>
      <c r="AD236" s="626"/>
      <c r="AE236" s="626"/>
      <c r="AF236" s="626"/>
    </row>
    <row r="237" spans="2:32" ht="17.100000000000001" customHeight="1" x14ac:dyDescent="0.25">
      <c r="B237" s="626" t="str">
        <f>IF(Notes!E39="","",Notes!E39)</f>
        <v/>
      </c>
      <c r="C237" s="626"/>
      <c r="D237" s="626"/>
      <c r="E237" s="626"/>
      <c r="F237" s="626"/>
      <c r="G237" s="626"/>
      <c r="H237" s="626"/>
      <c r="I237" s="626"/>
      <c r="J237" s="626"/>
      <c r="K237" s="626"/>
      <c r="L237" s="626"/>
      <c r="M237" s="626"/>
      <c r="N237" s="626"/>
      <c r="O237" s="626"/>
      <c r="P237" s="626"/>
      <c r="Q237" s="626"/>
      <c r="R237" s="626"/>
      <c r="S237" s="626"/>
      <c r="T237" s="626"/>
      <c r="U237" s="626"/>
      <c r="V237" s="626"/>
      <c r="W237" s="626"/>
      <c r="X237" s="626"/>
      <c r="Y237" s="626"/>
      <c r="Z237" s="626"/>
      <c r="AA237" s="626"/>
      <c r="AB237" s="626"/>
      <c r="AC237" s="626"/>
      <c r="AD237" s="626"/>
      <c r="AE237" s="626"/>
      <c r="AF237" s="626"/>
    </row>
    <row r="238" spans="2:32" ht="17.100000000000001" customHeight="1" x14ac:dyDescent="0.25">
      <c r="B238" s="626" t="str">
        <f>IF(Notes!E40="","",Notes!E40)</f>
        <v/>
      </c>
      <c r="C238" s="626"/>
      <c r="D238" s="626"/>
      <c r="E238" s="626"/>
      <c r="F238" s="626"/>
      <c r="G238" s="626"/>
      <c r="H238" s="626"/>
      <c r="I238" s="626"/>
      <c r="J238" s="626"/>
      <c r="K238" s="626"/>
      <c r="L238" s="626"/>
      <c r="M238" s="626"/>
      <c r="N238" s="626"/>
      <c r="O238" s="626"/>
      <c r="P238" s="626"/>
      <c r="Q238" s="626"/>
      <c r="R238" s="626"/>
      <c r="S238" s="626"/>
      <c r="T238" s="626"/>
      <c r="U238" s="626"/>
      <c r="V238" s="626"/>
      <c r="W238" s="626"/>
      <c r="X238" s="626"/>
      <c r="Y238" s="626"/>
      <c r="Z238" s="626"/>
      <c r="AA238" s="626"/>
      <c r="AB238" s="626"/>
      <c r="AC238" s="626"/>
      <c r="AD238" s="626"/>
      <c r="AE238" s="626"/>
      <c r="AF238" s="626"/>
    </row>
    <row r="239" spans="2:32" ht="17.100000000000001" customHeight="1" x14ac:dyDescent="0.25">
      <c r="B239" s="626" t="str">
        <f>IF(Notes!E41="","",Notes!E41)</f>
        <v/>
      </c>
      <c r="C239" s="626"/>
      <c r="D239" s="626"/>
      <c r="E239" s="626"/>
      <c r="F239" s="626"/>
      <c r="G239" s="626"/>
      <c r="H239" s="626"/>
      <c r="I239" s="626"/>
      <c r="J239" s="626"/>
      <c r="K239" s="626"/>
      <c r="L239" s="626"/>
      <c r="M239" s="626"/>
      <c r="N239" s="626"/>
      <c r="O239" s="626"/>
      <c r="P239" s="626"/>
      <c r="Q239" s="626"/>
      <c r="R239" s="626"/>
      <c r="S239" s="626"/>
      <c r="T239" s="626"/>
      <c r="U239" s="626"/>
      <c r="V239" s="626"/>
      <c r="W239" s="626"/>
      <c r="X239" s="626"/>
      <c r="Y239" s="626"/>
      <c r="Z239" s="626"/>
      <c r="AA239" s="626"/>
      <c r="AB239" s="626"/>
      <c r="AC239" s="626"/>
      <c r="AD239" s="626"/>
      <c r="AE239" s="626"/>
      <c r="AF239" s="626"/>
    </row>
    <row r="240" spans="2:32" ht="17.100000000000001" customHeight="1" x14ac:dyDescent="0.25">
      <c r="B240" s="605" t="str">
        <f>IF(Notes!E42="","",Notes!E42)</f>
        <v/>
      </c>
      <c r="C240" s="605"/>
      <c r="D240" s="605"/>
      <c r="E240" s="605"/>
      <c r="F240" s="605"/>
      <c r="G240" s="605"/>
      <c r="H240" s="605"/>
      <c r="I240" s="605"/>
      <c r="J240" s="605"/>
      <c r="K240" s="605"/>
      <c r="L240" s="605"/>
      <c r="M240" s="605"/>
      <c r="N240" s="605"/>
      <c r="O240" s="605"/>
      <c r="P240" s="605"/>
      <c r="Q240" s="605"/>
      <c r="R240" s="605"/>
      <c r="S240" s="605"/>
      <c r="T240" s="605"/>
      <c r="U240" s="605"/>
      <c r="V240" s="605"/>
      <c r="W240" s="605"/>
      <c r="X240" s="605"/>
      <c r="Y240" s="605"/>
      <c r="Z240" s="605"/>
      <c r="AA240" s="605"/>
      <c r="AB240" s="605"/>
      <c r="AC240" s="605"/>
      <c r="AD240" s="605"/>
      <c r="AE240" s="605"/>
      <c r="AF240" s="605"/>
    </row>
    <row r="241" spans="2:32" ht="17.100000000000001" customHeight="1" x14ac:dyDescent="0.25">
      <c r="B241" s="626" t="str">
        <f>IF(Notes!E43="","",Notes!E43)</f>
        <v/>
      </c>
      <c r="C241" s="626"/>
      <c r="D241" s="626"/>
      <c r="E241" s="626"/>
      <c r="F241" s="626"/>
      <c r="G241" s="626"/>
      <c r="H241" s="626"/>
      <c r="I241" s="626"/>
      <c r="J241" s="626"/>
      <c r="K241" s="626"/>
      <c r="L241" s="626"/>
      <c r="M241" s="626"/>
      <c r="N241" s="626"/>
      <c r="O241" s="626"/>
      <c r="P241" s="626"/>
      <c r="Q241" s="626"/>
      <c r="R241" s="626"/>
      <c r="S241" s="626"/>
      <c r="T241" s="626"/>
      <c r="U241" s="626"/>
      <c r="V241" s="626"/>
      <c r="W241" s="626"/>
      <c r="X241" s="626"/>
      <c r="Y241" s="626"/>
      <c r="Z241" s="626"/>
      <c r="AA241" s="626"/>
      <c r="AB241" s="626"/>
      <c r="AC241" s="626"/>
      <c r="AD241" s="626"/>
      <c r="AE241" s="626"/>
      <c r="AF241" s="626"/>
    </row>
    <row r="242" spans="2:32" ht="17.100000000000001" customHeight="1" x14ac:dyDescent="0.25">
      <c r="B242" s="626" t="str">
        <f>IF(Notes!E44="","",Notes!E44)</f>
        <v/>
      </c>
      <c r="C242" s="626"/>
      <c r="D242" s="626"/>
      <c r="E242" s="626"/>
      <c r="F242" s="626"/>
      <c r="G242" s="626"/>
      <c r="H242" s="626"/>
      <c r="I242" s="626"/>
      <c r="J242" s="626"/>
      <c r="K242" s="626"/>
      <c r="L242" s="626"/>
      <c r="M242" s="626"/>
      <c r="N242" s="626"/>
      <c r="O242" s="626"/>
      <c r="P242" s="626"/>
      <c r="Q242" s="626"/>
      <c r="R242" s="626"/>
      <c r="S242" s="626"/>
      <c r="T242" s="626"/>
      <c r="U242" s="626"/>
      <c r="V242" s="626"/>
      <c r="W242" s="626"/>
      <c r="X242" s="626"/>
      <c r="Y242" s="626"/>
      <c r="Z242" s="626"/>
      <c r="AA242" s="626"/>
      <c r="AB242" s="626"/>
      <c r="AC242" s="626"/>
      <c r="AD242" s="626"/>
      <c r="AE242" s="626"/>
      <c r="AF242" s="626"/>
    </row>
    <row r="243" spans="2:32" ht="17.100000000000001" customHeight="1" x14ac:dyDescent="0.25">
      <c r="B243" s="626" t="str">
        <f>IF(Notes!E45="","",Notes!E45)</f>
        <v/>
      </c>
      <c r="C243" s="626"/>
      <c r="D243" s="626"/>
      <c r="E243" s="626"/>
      <c r="F243" s="626"/>
      <c r="G243" s="626"/>
      <c r="H243" s="626"/>
      <c r="I243" s="626"/>
      <c r="J243" s="626"/>
      <c r="K243" s="626"/>
      <c r="L243" s="626"/>
      <c r="M243" s="626"/>
      <c r="N243" s="626"/>
      <c r="O243" s="626"/>
      <c r="P243" s="626"/>
      <c r="Q243" s="626"/>
      <c r="R243" s="626"/>
      <c r="S243" s="626"/>
      <c r="T243" s="626"/>
      <c r="U243" s="626"/>
      <c r="V243" s="626"/>
      <c r="W243" s="626"/>
      <c r="X243" s="626"/>
      <c r="Y243" s="626"/>
      <c r="Z243" s="626"/>
      <c r="AA243" s="626"/>
      <c r="AB243" s="626"/>
      <c r="AC243" s="626"/>
      <c r="AD243" s="626"/>
      <c r="AE243" s="626"/>
      <c r="AF243" s="626"/>
    </row>
    <row r="244" spans="2:32" ht="17.100000000000001" customHeight="1" x14ac:dyDescent="0.25">
      <c r="B244" s="626" t="str">
        <f>IF(Notes!E46="","",Notes!E46)</f>
        <v/>
      </c>
      <c r="C244" s="626"/>
      <c r="D244" s="626"/>
      <c r="E244" s="626"/>
      <c r="F244" s="626"/>
      <c r="G244" s="626"/>
      <c r="H244" s="626"/>
      <c r="I244" s="626"/>
      <c r="J244" s="626"/>
      <c r="K244" s="626"/>
      <c r="L244" s="626"/>
      <c r="M244" s="626"/>
      <c r="N244" s="626"/>
      <c r="O244" s="626"/>
      <c r="P244" s="626"/>
      <c r="Q244" s="626"/>
      <c r="R244" s="626"/>
      <c r="S244" s="626"/>
      <c r="T244" s="626"/>
      <c r="U244" s="626"/>
      <c r="V244" s="626"/>
      <c r="W244" s="626"/>
      <c r="X244" s="626"/>
      <c r="Y244" s="626"/>
      <c r="Z244" s="626"/>
      <c r="AA244" s="626"/>
      <c r="AB244" s="626"/>
      <c r="AC244" s="626"/>
      <c r="AD244" s="626"/>
      <c r="AE244" s="626"/>
      <c r="AF244" s="626"/>
    </row>
    <row r="245" spans="2:32" ht="17.100000000000001" customHeight="1" x14ac:dyDescent="0.25">
      <c r="B245" s="626" t="str">
        <f>IF(Notes!E47="","",Notes!E47)</f>
        <v/>
      </c>
      <c r="C245" s="626"/>
      <c r="D245" s="626"/>
      <c r="E245" s="626"/>
      <c r="F245" s="626"/>
      <c r="G245" s="626"/>
      <c r="H245" s="626"/>
      <c r="I245" s="626"/>
      <c r="J245" s="626"/>
      <c r="K245" s="626"/>
      <c r="L245" s="626"/>
      <c r="M245" s="626"/>
      <c r="N245" s="626"/>
      <c r="O245" s="626"/>
      <c r="P245" s="626"/>
      <c r="Q245" s="626"/>
      <c r="R245" s="626"/>
      <c r="S245" s="626"/>
      <c r="T245" s="626"/>
      <c r="U245" s="626"/>
      <c r="V245" s="626"/>
      <c r="W245" s="626"/>
      <c r="X245" s="626"/>
      <c r="Y245" s="626"/>
      <c r="Z245" s="626"/>
      <c r="AA245" s="626"/>
      <c r="AB245" s="626"/>
      <c r="AC245" s="626"/>
      <c r="AD245" s="626"/>
      <c r="AE245" s="626"/>
      <c r="AF245" s="626"/>
    </row>
    <row r="246" spans="2:32" ht="17.100000000000001" customHeight="1" x14ac:dyDescent="0.25">
      <c r="B246" s="626" t="str">
        <f>IF(Notes!E48="","",Notes!E48)</f>
        <v/>
      </c>
      <c r="C246" s="626"/>
      <c r="D246" s="626"/>
      <c r="E246" s="626"/>
      <c r="F246" s="626"/>
      <c r="G246" s="626"/>
      <c r="H246" s="626"/>
      <c r="I246" s="626"/>
      <c r="J246" s="626"/>
      <c r="K246" s="626"/>
      <c r="L246" s="626"/>
      <c r="M246" s="626"/>
      <c r="N246" s="626"/>
      <c r="O246" s="626"/>
      <c r="P246" s="626"/>
      <c r="Q246" s="626"/>
      <c r="R246" s="626"/>
      <c r="S246" s="626"/>
      <c r="T246" s="626"/>
      <c r="U246" s="626"/>
      <c r="V246" s="626"/>
      <c r="W246" s="626"/>
      <c r="X246" s="626"/>
      <c r="Y246" s="626"/>
      <c r="Z246" s="626"/>
      <c r="AA246" s="626"/>
      <c r="AB246" s="626"/>
      <c r="AC246" s="626"/>
      <c r="AD246" s="626"/>
      <c r="AE246" s="626"/>
      <c r="AF246" s="626"/>
    </row>
    <row r="247" spans="2:32" ht="16.5" customHeight="1" x14ac:dyDescent="0.25">
      <c r="B247" s="626" t="str">
        <f>IF(Notes!E49="","",Notes!E49)</f>
        <v/>
      </c>
      <c r="C247" s="626"/>
      <c r="D247" s="626"/>
      <c r="E247" s="626"/>
      <c r="F247" s="626"/>
      <c r="G247" s="626"/>
      <c r="H247" s="626"/>
      <c r="I247" s="626"/>
      <c r="J247" s="626"/>
      <c r="K247" s="626"/>
      <c r="L247" s="626"/>
      <c r="M247" s="626"/>
      <c r="N247" s="626"/>
      <c r="O247" s="626"/>
      <c r="P247" s="626"/>
      <c r="Q247" s="626"/>
      <c r="R247" s="626"/>
      <c r="S247" s="626"/>
      <c r="T247" s="626"/>
      <c r="U247" s="626"/>
      <c r="V247" s="626"/>
      <c r="W247" s="626"/>
      <c r="X247" s="626"/>
      <c r="Y247" s="626"/>
      <c r="Z247" s="626"/>
      <c r="AA247" s="626"/>
      <c r="AB247" s="626"/>
      <c r="AC247" s="626"/>
      <c r="AD247" s="626"/>
      <c r="AE247" s="626"/>
      <c r="AF247" s="626"/>
    </row>
    <row r="248" spans="2:32" ht="16.5" customHeight="1" x14ac:dyDescent="0.25">
      <c r="B248" s="626" t="str">
        <f>IF(Notes!E50="","",Notes!E50)</f>
        <v/>
      </c>
      <c r="C248" s="626"/>
      <c r="D248" s="626"/>
      <c r="E248" s="626"/>
      <c r="F248" s="626"/>
      <c r="G248" s="626"/>
      <c r="H248" s="626"/>
      <c r="I248" s="626"/>
      <c r="J248" s="626"/>
      <c r="K248" s="626"/>
      <c r="L248" s="626"/>
      <c r="M248" s="626"/>
      <c r="N248" s="626"/>
      <c r="O248" s="626"/>
      <c r="P248" s="626"/>
      <c r="Q248" s="626"/>
      <c r="R248" s="626"/>
      <c r="S248" s="626"/>
      <c r="T248" s="626"/>
      <c r="U248" s="626"/>
      <c r="V248" s="626"/>
      <c r="W248" s="626"/>
      <c r="X248" s="626"/>
      <c r="Y248" s="626"/>
      <c r="Z248" s="626"/>
      <c r="AA248" s="626"/>
      <c r="AB248" s="626"/>
      <c r="AC248" s="626"/>
      <c r="AD248" s="626"/>
      <c r="AE248" s="626"/>
      <c r="AF248" s="626"/>
    </row>
    <row r="249" spans="2:32" ht="16.5" customHeight="1" x14ac:dyDescent="0.25">
      <c r="B249" s="626" t="str">
        <f>IF(Notes!E51="","",Notes!E51)</f>
        <v/>
      </c>
      <c r="C249" s="626"/>
      <c r="D249" s="626"/>
      <c r="E249" s="626"/>
      <c r="F249" s="626"/>
      <c r="G249" s="626"/>
      <c r="H249" s="626"/>
      <c r="I249" s="626"/>
      <c r="J249" s="626"/>
      <c r="K249" s="626"/>
      <c r="L249" s="626"/>
      <c r="M249" s="626"/>
      <c r="N249" s="626"/>
      <c r="O249" s="626"/>
      <c r="P249" s="626"/>
      <c r="Q249" s="626"/>
      <c r="R249" s="626"/>
      <c r="S249" s="626"/>
      <c r="T249" s="626"/>
      <c r="U249" s="626"/>
      <c r="V249" s="626"/>
      <c r="W249" s="626"/>
      <c r="X249" s="626"/>
      <c r="Y249" s="626"/>
      <c r="Z249" s="626"/>
      <c r="AA249" s="626"/>
      <c r="AB249" s="626"/>
      <c r="AC249" s="626"/>
      <c r="AD249" s="626"/>
      <c r="AE249" s="626"/>
      <c r="AF249" s="626"/>
    </row>
    <row r="250" spans="2:32" ht="16.5" customHeight="1" x14ac:dyDescent="0.25">
      <c r="B250" s="626" t="str">
        <f>IF(Notes!E52="","",Notes!E52)</f>
        <v/>
      </c>
      <c r="C250" s="626"/>
      <c r="D250" s="626"/>
      <c r="E250" s="626"/>
      <c r="F250" s="626"/>
      <c r="G250" s="626"/>
      <c r="H250" s="626"/>
      <c r="I250" s="626"/>
      <c r="J250" s="626"/>
      <c r="K250" s="626"/>
      <c r="L250" s="626"/>
      <c r="M250" s="626"/>
      <c r="N250" s="626"/>
      <c r="O250" s="626"/>
      <c r="P250" s="626"/>
      <c r="Q250" s="626"/>
      <c r="R250" s="626"/>
      <c r="S250" s="626"/>
      <c r="T250" s="626"/>
      <c r="U250" s="626"/>
      <c r="V250" s="626"/>
      <c r="W250" s="626"/>
      <c r="X250" s="626"/>
      <c r="Y250" s="626"/>
      <c r="Z250" s="626"/>
      <c r="AA250" s="626"/>
      <c r="AB250" s="626"/>
      <c r="AC250" s="626"/>
      <c r="AD250" s="626"/>
      <c r="AE250" s="626"/>
      <c r="AF250" s="626"/>
    </row>
    <row r="251" spans="2:32" ht="17.100000000000001" customHeight="1" x14ac:dyDescent="0.25">
      <c r="B251" s="626" t="str">
        <f>IF(Notes!E53="","",Notes!E53)</f>
        <v/>
      </c>
      <c r="C251" s="626"/>
      <c r="D251" s="626"/>
      <c r="E251" s="626"/>
      <c r="F251" s="626"/>
      <c r="G251" s="626"/>
      <c r="H251" s="626"/>
      <c r="I251" s="626"/>
      <c r="J251" s="626"/>
      <c r="K251" s="626"/>
      <c r="L251" s="626"/>
      <c r="M251" s="626"/>
      <c r="N251" s="626"/>
      <c r="O251" s="626"/>
      <c r="P251" s="626"/>
      <c r="Q251" s="626"/>
      <c r="R251" s="626"/>
      <c r="S251" s="626"/>
      <c r="T251" s="626"/>
      <c r="U251" s="626"/>
      <c r="V251" s="626"/>
      <c r="W251" s="626"/>
      <c r="X251" s="626"/>
      <c r="Y251" s="626"/>
      <c r="Z251" s="626"/>
      <c r="AA251" s="626"/>
      <c r="AB251" s="626"/>
      <c r="AC251" s="626"/>
      <c r="AD251" s="626"/>
      <c r="AE251" s="626"/>
      <c r="AF251" s="626"/>
    </row>
    <row r="252" spans="2:32" ht="16.5" customHeight="1" x14ac:dyDescent="0.25">
      <c r="B252" s="605" t="str">
        <f>IF(Notes!E54="","",Notes!E54)</f>
        <v/>
      </c>
      <c r="C252" s="605"/>
      <c r="D252" s="605"/>
      <c r="E252" s="605"/>
      <c r="F252" s="605"/>
      <c r="G252" s="605"/>
      <c r="H252" s="605"/>
      <c r="I252" s="605"/>
      <c r="J252" s="605"/>
      <c r="K252" s="605"/>
      <c r="L252" s="605"/>
      <c r="M252" s="605"/>
      <c r="N252" s="605"/>
      <c r="O252" s="605"/>
      <c r="P252" s="605"/>
      <c r="Q252" s="605"/>
      <c r="R252" s="605"/>
      <c r="S252" s="605"/>
      <c r="T252" s="605"/>
      <c r="U252" s="605"/>
      <c r="V252" s="605"/>
      <c r="W252" s="605"/>
      <c r="X252" s="605"/>
      <c r="Y252" s="605"/>
      <c r="Z252" s="605"/>
      <c r="AA252" s="605"/>
      <c r="AB252" s="605"/>
      <c r="AC252" s="605"/>
      <c r="AD252" s="605"/>
      <c r="AE252" s="605"/>
      <c r="AF252" s="605"/>
    </row>
    <row r="253" spans="2:32" x14ac:dyDescent="0.25">
      <c r="B253" s="605" t="str">
        <f>IF(Notes!E55="","",Notes!E55)</f>
        <v/>
      </c>
      <c r="C253" s="605"/>
      <c r="D253" s="605"/>
      <c r="E253" s="605"/>
      <c r="F253" s="605"/>
      <c r="G253" s="605"/>
      <c r="H253" s="605"/>
      <c r="I253" s="605"/>
      <c r="J253" s="605"/>
      <c r="K253" s="605"/>
      <c r="L253" s="605"/>
      <c r="M253" s="605"/>
      <c r="N253" s="605"/>
      <c r="O253" s="605"/>
      <c r="P253" s="605"/>
      <c r="Q253" s="605"/>
      <c r="R253" s="605"/>
      <c r="S253" s="605"/>
      <c r="T253" s="605"/>
      <c r="U253" s="605"/>
      <c r="V253" s="605"/>
      <c r="W253" s="605"/>
      <c r="X253" s="605"/>
      <c r="Y253" s="605"/>
      <c r="Z253" s="605"/>
      <c r="AA253" s="605"/>
      <c r="AB253" s="605"/>
      <c r="AC253" s="605"/>
      <c r="AD253" s="605"/>
      <c r="AE253" s="605"/>
      <c r="AF253" s="605"/>
    </row>
    <row r="254" spans="2:32" x14ac:dyDescent="0.25">
      <c r="B254" s="605" t="str">
        <f>IF(Notes!E56="","",Notes!E56)</f>
        <v/>
      </c>
      <c r="C254" s="605"/>
      <c r="D254" s="605"/>
      <c r="E254" s="605"/>
      <c r="F254" s="605"/>
      <c r="G254" s="605"/>
      <c r="H254" s="605"/>
      <c r="I254" s="605"/>
      <c r="J254" s="605"/>
      <c r="K254" s="605"/>
      <c r="L254" s="605"/>
      <c r="M254" s="605"/>
      <c r="N254" s="605"/>
      <c r="O254" s="605"/>
      <c r="P254" s="605"/>
      <c r="Q254" s="605"/>
      <c r="R254" s="605"/>
      <c r="S254" s="605"/>
      <c r="T254" s="605"/>
      <c r="U254" s="605"/>
      <c r="V254" s="605"/>
      <c r="W254" s="605"/>
      <c r="X254" s="605"/>
      <c r="Y254" s="605"/>
      <c r="Z254" s="605"/>
      <c r="AA254" s="605"/>
      <c r="AB254" s="605"/>
      <c r="AC254" s="605"/>
      <c r="AD254" s="605"/>
      <c r="AE254" s="605"/>
      <c r="AF254" s="605"/>
    </row>
    <row r="255" spans="2:32" x14ac:dyDescent="0.25">
      <c r="B255" s="605" t="str">
        <f>IF(Notes!E57="","",Notes!E57)</f>
        <v/>
      </c>
      <c r="C255" s="605"/>
      <c r="D255" s="605"/>
      <c r="E255" s="605"/>
      <c r="F255" s="605"/>
      <c r="G255" s="605"/>
      <c r="H255" s="605"/>
      <c r="I255" s="605"/>
      <c r="J255" s="605"/>
      <c r="K255" s="605"/>
      <c r="L255" s="605"/>
      <c r="M255" s="605"/>
      <c r="N255" s="605"/>
      <c r="O255" s="605"/>
      <c r="P255" s="605"/>
      <c r="Q255" s="605"/>
      <c r="R255" s="605"/>
      <c r="S255" s="605"/>
      <c r="T255" s="605"/>
      <c r="U255" s="605"/>
      <c r="V255" s="605"/>
      <c r="W255" s="605"/>
      <c r="X255" s="605"/>
      <c r="Y255" s="605"/>
      <c r="Z255" s="605"/>
      <c r="AA255" s="605"/>
      <c r="AB255" s="605"/>
      <c r="AC255" s="605"/>
      <c r="AD255" s="605"/>
      <c r="AE255" s="605"/>
      <c r="AF255" s="605"/>
    </row>
    <row r="256" spans="2:32" x14ac:dyDescent="0.25">
      <c r="B256" s="605" t="str">
        <f>IF(Notes!E58="","",Notes!E58)</f>
        <v/>
      </c>
      <c r="C256" s="605"/>
      <c r="D256" s="605"/>
      <c r="E256" s="605"/>
      <c r="F256" s="605"/>
      <c r="G256" s="605"/>
      <c r="H256" s="605"/>
      <c r="I256" s="605"/>
      <c r="J256" s="605"/>
      <c r="K256" s="605"/>
      <c r="L256" s="605"/>
      <c r="M256" s="605"/>
      <c r="N256" s="605"/>
      <c r="O256" s="605"/>
      <c r="P256" s="605"/>
      <c r="Q256" s="605"/>
      <c r="R256" s="605"/>
      <c r="S256" s="605"/>
      <c r="T256" s="605"/>
      <c r="U256" s="605"/>
      <c r="V256" s="605"/>
      <c r="W256" s="605"/>
      <c r="X256" s="605"/>
      <c r="Y256" s="605"/>
      <c r="Z256" s="605"/>
      <c r="AA256" s="605"/>
      <c r="AB256" s="605"/>
      <c r="AC256" s="605"/>
      <c r="AD256" s="605"/>
      <c r="AE256" s="605"/>
      <c r="AF256" s="605"/>
    </row>
    <row r="257" spans="2:32" x14ac:dyDescent="0.25">
      <c r="B257" s="605" t="str">
        <f>IF(Notes!E59="","",Notes!E59)</f>
        <v/>
      </c>
      <c r="C257" s="605"/>
      <c r="D257" s="605"/>
      <c r="E257" s="605"/>
      <c r="F257" s="605"/>
      <c r="G257" s="605"/>
      <c r="H257" s="605"/>
      <c r="I257" s="605"/>
      <c r="J257" s="605"/>
      <c r="K257" s="605"/>
      <c r="L257" s="605"/>
      <c r="M257" s="605"/>
      <c r="N257" s="605"/>
      <c r="O257" s="605"/>
      <c r="P257" s="605"/>
      <c r="Q257" s="605"/>
      <c r="R257" s="605"/>
      <c r="S257" s="605"/>
      <c r="T257" s="605"/>
      <c r="U257" s="605"/>
      <c r="V257" s="605"/>
      <c r="W257" s="605"/>
      <c r="X257" s="605"/>
      <c r="Y257" s="605"/>
      <c r="Z257" s="605"/>
      <c r="AA257" s="605"/>
      <c r="AB257" s="605"/>
      <c r="AC257" s="605"/>
      <c r="AD257" s="605"/>
      <c r="AE257" s="605"/>
      <c r="AF257" s="605"/>
    </row>
    <row r="258" spans="2:32" x14ac:dyDescent="0.25">
      <c r="B258" s="605" t="str">
        <f>IF(Notes!E60="","",Notes!E60)</f>
        <v/>
      </c>
      <c r="C258" s="605"/>
      <c r="D258" s="605"/>
      <c r="E258" s="605"/>
      <c r="F258" s="605"/>
      <c r="G258" s="605"/>
      <c r="H258" s="605"/>
      <c r="I258" s="605"/>
      <c r="J258" s="605"/>
      <c r="K258" s="605"/>
      <c r="L258" s="605"/>
      <c r="M258" s="605"/>
      <c r="N258" s="605"/>
      <c r="O258" s="605"/>
      <c r="P258" s="605"/>
      <c r="Q258" s="605"/>
      <c r="R258" s="605"/>
      <c r="S258" s="605"/>
      <c r="T258" s="605"/>
      <c r="U258" s="605"/>
      <c r="V258" s="605"/>
      <c r="W258" s="605"/>
      <c r="X258" s="605"/>
      <c r="Y258" s="605"/>
      <c r="Z258" s="605"/>
      <c r="AA258" s="605"/>
      <c r="AB258" s="605"/>
      <c r="AC258" s="605"/>
      <c r="AD258" s="605"/>
      <c r="AE258" s="605"/>
      <c r="AF258" s="605"/>
    </row>
    <row r="259" spans="2:32" x14ac:dyDescent="0.25">
      <c r="B259" s="605" t="str">
        <f>IF(Notes!E61="","",Notes!E61)</f>
        <v/>
      </c>
      <c r="C259" s="605"/>
      <c r="D259" s="605"/>
      <c r="E259" s="605"/>
      <c r="F259" s="605"/>
      <c r="G259" s="605"/>
      <c r="H259" s="605"/>
      <c r="I259" s="605"/>
      <c r="J259" s="605"/>
      <c r="K259" s="605"/>
      <c r="L259" s="605"/>
      <c r="M259" s="605"/>
      <c r="N259" s="605"/>
      <c r="O259" s="605"/>
      <c r="P259" s="605"/>
      <c r="Q259" s="605"/>
      <c r="R259" s="605"/>
      <c r="S259" s="605"/>
      <c r="T259" s="605"/>
      <c r="U259" s="605"/>
      <c r="V259" s="605"/>
      <c r="W259" s="605"/>
      <c r="X259" s="605"/>
      <c r="Y259" s="605"/>
      <c r="Z259" s="605"/>
      <c r="AA259" s="605"/>
      <c r="AB259" s="605"/>
      <c r="AC259" s="605"/>
      <c r="AD259" s="605"/>
      <c r="AE259" s="605"/>
      <c r="AF259" s="605"/>
    </row>
    <row r="260" spans="2:32" x14ac:dyDescent="0.25">
      <c r="B260" s="605" t="str">
        <f>IF(Notes!E62="","",Notes!E62)</f>
        <v/>
      </c>
      <c r="C260" s="605"/>
      <c r="D260" s="605"/>
      <c r="E260" s="605"/>
      <c r="F260" s="605"/>
      <c r="G260" s="605"/>
      <c r="H260" s="605"/>
      <c r="I260" s="605"/>
      <c r="J260" s="605"/>
      <c r="K260" s="605"/>
      <c r="L260" s="605"/>
      <c r="M260" s="605"/>
      <c r="N260" s="605"/>
      <c r="O260" s="605"/>
      <c r="P260" s="605"/>
      <c r="Q260" s="605"/>
      <c r="R260" s="605"/>
      <c r="S260" s="605"/>
      <c r="T260" s="605"/>
      <c r="U260" s="605"/>
      <c r="V260" s="605"/>
      <c r="W260" s="605"/>
      <c r="X260" s="605"/>
      <c r="Y260" s="605"/>
      <c r="Z260" s="605"/>
      <c r="AA260" s="605"/>
      <c r="AB260" s="605"/>
      <c r="AC260" s="605"/>
      <c r="AD260" s="605"/>
      <c r="AE260" s="605"/>
      <c r="AF260" s="605"/>
    </row>
    <row r="261" spans="2:32" x14ac:dyDescent="0.25">
      <c r="B261" s="605" t="str">
        <f>IF(Notes!E63="","",Notes!E63)</f>
        <v/>
      </c>
      <c r="C261" s="605"/>
      <c r="D261" s="605"/>
      <c r="E261" s="605"/>
      <c r="F261" s="605"/>
      <c r="G261" s="605"/>
      <c r="H261" s="605"/>
      <c r="I261" s="605"/>
      <c r="J261" s="605"/>
      <c r="K261" s="605"/>
      <c r="L261" s="605"/>
      <c r="M261" s="605"/>
      <c r="N261" s="605"/>
      <c r="O261" s="605"/>
      <c r="P261" s="605"/>
      <c r="Q261" s="605"/>
      <c r="R261" s="605"/>
      <c r="S261" s="605"/>
      <c r="T261" s="605"/>
      <c r="U261" s="605"/>
      <c r="V261" s="605"/>
      <c r="W261" s="605"/>
      <c r="X261" s="605"/>
      <c r="Y261" s="605"/>
      <c r="Z261" s="605"/>
      <c r="AA261" s="605"/>
      <c r="AB261" s="605"/>
      <c r="AC261" s="605"/>
      <c r="AD261" s="605"/>
      <c r="AE261" s="605"/>
      <c r="AF261" s="605"/>
    </row>
    <row r="262" spans="2:32" x14ac:dyDescent="0.25">
      <c r="B262" s="605" t="str">
        <f>IF(Notes!E64="","",Notes!E64)</f>
        <v/>
      </c>
      <c r="C262" s="605"/>
      <c r="D262" s="605"/>
      <c r="E262" s="605"/>
      <c r="F262" s="605"/>
      <c r="G262" s="605"/>
      <c r="H262" s="605"/>
      <c r="I262" s="605"/>
      <c r="J262" s="605"/>
      <c r="K262" s="605"/>
      <c r="L262" s="605"/>
      <c r="M262" s="605"/>
      <c r="N262" s="605"/>
      <c r="O262" s="605"/>
      <c r="P262" s="605"/>
      <c r="Q262" s="605"/>
      <c r="R262" s="605"/>
      <c r="S262" s="605"/>
      <c r="T262" s="605"/>
      <c r="U262" s="605"/>
      <c r="V262" s="605"/>
      <c r="W262" s="605"/>
      <c r="X262" s="605"/>
      <c r="Y262" s="605"/>
      <c r="Z262" s="605"/>
      <c r="AA262" s="605"/>
      <c r="AB262" s="605"/>
      <c r="AC262" s="605"/>
      <c r="AD262" s="605"/>
      <c r="AE262" s="605"/>
      <c r="AF262" s="605"/>
    </row>
    <row r="263" spans="2:32" x14ac:dyDescent="0.25">
      <c r="B263" s="605" t="str">
        <f>IF(Notes!E65="","",Notes!E65)</f>
        <v/>
      </c>
      <c r="C263" s="605"/>
      <c r="D263" s="605"/>
      <c r="E263" s="605"/>
      <c r="F263" s="605"/>
      <c r="G263" s="605"/>
      <c r="H263" s="605"/>
      <c r="I263" s="605"/>
      <c r="J263" s="605"/>
      <c r="K263" s="605"/>
      <c r="L263" s="605"/>
      <c r="M263" s="605"/>
      <c r="N263" s="605"/>
      <c r="O263" s="605"/>
      <c r="P263" s="605"/>
      <c r="Q263" s="605"/>
      <c r="R263" s="605"/>
      <c r="S263" s="605"/>
      <c r="T263" s="605"/>
      <c r="U263" s="605"/>
      <c r="V263" s="605"/>
      <c r="W263" s="605"/>
      <c r="X263" s="605"/>
      <c r="Y263" s="605"/>
      <c r="Z263" s="605"/>
      <c r="AA263" s="605"/>
      <c r="AB263" s="605"/>
      <c r="AC263" s="605"/>
      <c r="AD263" s="605"/>
      <c r="AE263" s="605"/>
      <c r="AF263" s="605"/>
    </row>
    <row r="264" spans="2:32" x14ac:dyDescent="0.25">
      <c r="B264" s="605" t="str">
        <f>IF(Notes!E66="","",Notes!E66)</f>
        <v/>
      </c>
      <c r="C264" s="605"/>
      <c r="D264" s="605"/>
      <c r="E264" s="605"/>
      <c r="F264" s="605"/>
      <c r="G264" s="605"/>
      <c r="H264" s="605"/>
      <c r="I264" s="605"/>
      <c r="J264" s="605"/>
      <c r="K264" s="605"/>
      <c r="L264" s="605"/>
      <c r="M264" s="605"/>
      <c r="N264" s="605"/>
      <c r="O264" s="605"/>
      <c r="P264" s="605"/>
      <c r="Q264" s="605"/>
      <c r="R264" s="605"/>
      <c r="S264" s="605"/>
      <c r="T264" s="605"/>
      <c r="U264" s="605"/>
      <c r="V264" s="605"/>
      <c r="W264" s="605"/>
      <c r="X264" s="605"/>
      <c r="Y264" s="605"/>
      <c r="Z264" s="605"/>
      <c r="AA264" s="605"/>
      <c r="AB264" s="605"/>
      <c r="AC264" s="605"/>
      <c r="AD264" s="605"/>
      <c r="AE264" s="605"/>
      <c r="AF264" s="605"/>
    </row>
    <row r="265" spans="2:32" x14ac:dyDescent="0.25">
      <c r="B265" s="605" t="str">
        <f>IF(Notes!E67="","",Notes!E67)</f>
        <v/>
      </c>
      <c r="C265" s="605"/>
      <c r="D265" s="605"/>
      <c r="E265" s="605"/>
      <c r="F265" s="605"/>
      <c r="G265" s="605"/>
      <c r="H265" s="605"/>
      <c r="I265" s="605"/>
      <c r="J265" s="605"/>
      <c r="K265" s="605"/>
      <c r="L265" s="605"/>
      <c r="M265" s="605"/>
      <c r="N265" s="605"/>
      <c r="O265" s="605"/>
      <c r="P265" s="605"/>
      <c r="Q265" s="605"/>
      <c r="R265" s="605"/>
      <c r="S265" s="605"/>
      <c r="T265" s="605"/>
      <c r="U265" s="605"/>
      <c r="V265" s="605"/>
      <c r="W265" s="605"/>
      <c r="X265" s="605"/>
      <c r="Y265" s="605"/>
      <c r="Z265" s="605"/>
      <c r="AA265" s="605"/>
      <c r="AB265" s="605"/>
      <c r="AC265" s="605"/>
      <c r="AD265" s="605"/>
      <c r="AE265" s="605"/>
      <c r="AF265" s="605"/>
    </row>
    <row r="266" spans="2:32" x14ac:dyDescent="0.25">
      <c r="B266" s="605" t="str">
        <f>IF(Notes!E68="","",Notes!E68)</f>
        <v/>
      </c>
      <c r="C266" s="605"/>
      <c r="D266" s="605"/>
      <c r="E266" s="605"/>
      <c r="F266" s="605"/>
      <c r="G266" s="605"/>
      <c r="H266" s="605"/>
      <c r="I266" s="605"/>
      <c r="J266" s="605"/>
      <c r="K266" s="605"/>
      <c r="L266" s="605"/>
      <c r="M266" s="605"/>
      <c r="N266" s="605"/>
      <c r="O266" s="605"/>
      <c r="P266" s="605"/>
      <c r="Q266" s="605"/>
      <c r="R266" s="605"/>
      <c r="S266" s="605"/>
      <c r="T266" s="605"/>
      <c r="U266" s="605"/>
      <c r="V266" s="605"/>
      <c r="W266" s="605"/>
      <c r="X266" s="605"/>
      <c r="Y266" s="605"/>
      <c r="Z266" s="605"/>
      <c r="AA266" s="605"/>
      <c r="AB266" s="605"/>
      <c r="AC266" s="605"/>
      <c r="AD266" s="605"/>
      <c r="AE266" s="605"/>
      <c r="AF266" s="605"/>
    </row>
    <row r="267" spans="2:32" x14ac:dyDescent="0.25">
      <c r="B267" s="605" t="str">
        <f>IF(Notes!E69="","",Notes!E69)</f>
        <v/>
      </c>
      <c r="C267" s="605"/>
      <c r="D267" s="605"/>
      <c r="E267" s="605"/>
      <c r="F267" s="605"/>
      <c r="G267" s="605"/>
      <c r="H267" s="605"/>
      <c r="I267" s="605"/>
      <c r="J267" s="605"/>
      <c r="K267" s="605"/>
      <c r="L267" s="605"/>
      <c r="M267" s="605"/>
      <c r="N267" s="605"/>
      <c r="O267" s="605"/>
      <c r="P267" s="605"/>
      <c r="Q267" s="605"/>
      <c r="R267" s="605"/>
      <c r="S267" s="605"/>
      <c r="T267" s="605"/>
      <c r="U267" s="605"/>
      <c r="V267" s="605"/>
      <c r="W267" s="605"/>
      <c r="X267" s="605"/>
      <c r="Y267" s="605"/>
      <c r="Z267" s="605"/>
      <c r="AA267" s="605"/>
      <c r="AB267" s="605"/>
      <c r="AC267" s="605"/>
      <c r="AD267" s="605"/>
      <c r="AE267" s="605"/>
      <c r="AF267" s="605"/>
    </row>
    <row r="268" spans="2:32" x14ac:dyDescent="0.25">
      <c r="B268" s="605" t="str">
        <f>IF(Notes!E70="","",Notes!E70)</f>
        <v/>
      </c>
      <c r="C268" s="605"/>
      <c r="D268" s="605"/>
      <c r="E268" s="605"/>
      <c r="F268" s="605"/>
      <c r="G268" s="605"/>
      <c r="H268" s="605"/>
      <c r="I268" s="605"/>
      <c r="J268" s="605"/>
      <c r="K268" s="605"/>
      <c r="L268" s="605"/>
      <c r="M268" s="605"/>
      <c r="N268" s="605"/>
      <c r="O268" s="605"/>
      <c r="P268" s="605"/>
      <c r="Q268" s="605"/>
      <c r="R268" s="605"/>
      <c r="S268" s="605"/>
      <c r="T268" s="605"/>
      <c r="U268" s="605"/>
      <c r="V268" s="605"/>
      <c r="W268" s="605"/>
      <c r="X268" s="605"/>
      <c r="Y268" s="605"/>
      <c r="Z268" s="605"/>
      <c r="AA268" s="605"/>
      <c r="AB268" s="605"/>
      <c r="AC268" s="605"/>
      <c r="AD268" s="605"/>
      <c r="AE268" s="605"/>
      <c r="AF268" s="605"/>
    </row>
    <row r="269" spans="2:32" x14ac:dyDescent="0.25">
      <c r="B269" s="605" t="str">
        <f>IF(Notes!E71="","",Notes!E71)</f>
        <v/>
      </c>
      <c r="C269" s="605"/>
      <c r="D269" s="605"/>
      <c r="E269" s="605"/>
      <c r="F269" s="605"/>
      <c r="G269" s="605"/>
      <c r="H269" s="605"/>
      <c r="I269" s="605"/>
      <c r="J269" s="605"/>
      <c r="K269" s="605"/>
      <c r="L269" s="605"/>
      <c r="M269" s="605"/>
      <c r="N269" s="605"/>
      <c r="O269" s="605"/>
      <c r="P269" s="605"/>
      <c r="Q269" s="605"/>
      <c r="R269" s="605"/>
      <c r="S269" s="605"/>
      <c r="T269" s="605"/>
      <c r="U269" s="605"/>
      <c r="V269" s="605"/>
      <c r="W269" s="605"/>
      <c r="X269" s="605"/>
      <c r="Y269" s="605"/>
      <c r="Z269" s="605"/>
      <c r="AA269" s="605"/>
      <c r="AB269" s="605"/>
      <c r="AC269" s="605"/>
      <c r="AD269" s="605"/>
      <c r="AE269" s="605"/>
      <c r="AF269" s="605"/>
    </row>
    <row r="270" spans="2:32" x14ac:dyDescent="0.25">
      <c r="B270" s="605" t="str">
        <f>IF(Notes!E72="","",Notes!E72)</f>
        <v/>
      </c>
      <c r="C270" s="605"/>
      <c r="D270" s="605"/>
      <c r="E270" s="605"/>
      <c r="F270" s="605"/>
      <c r="G270" s="605"/>
      <c r="H270" s="605"/>
      <c r="I270" s="605"/>
      <c r="J270" s="605"/>
      <c r="K270" s="605"/>
      <c r="L270" s="605"/>
      <c r="M270" s="605"/>
      <c r="N270" s="605"/>
      <c r="O270" s="605"/>
      <c r="P270" s="605"/>
      <c r="Q270" s="605"/>
      <c r="R270" s="605"/>
      <c r="S270" s="605"/>
      <c r="T270" s="605"/>
      <c r="U270" s="605"/>
      <c r="V270" s="605"/>
      <c r="W270" s="605"/>
      <c r="X270" s="605"/>
      <c r="Y270" s="605"/>
      <c r="Z270" s="605"/>
      <c r="AA270" s="605"/>
      <c r="AB270" s="605"/>
      <c r="AC270" s="605"/>
      <c r="AD270" s="605"/>
      <c r="AE270" s="605"/>
      <c r="AF270" s="605"/>
    </row>
    <row r="271" spans="2:32" x14ac:dyDescent="0.25">
      <c r="B271" s="605" t="str">
        <f>IF(Notes!E73="","",Notes!E73)</f>
        <v/>
      </c>
      <c r="C271" s="605"/>
      <c r="D271" s="605"/>
      <c r="E271" s="605"/>
      <c r="F271" s="605"/>
      <c r="G271" s="605"/>
      <c r="H271" s="605"/>
      <c r="I271" s="605"/>
      <c r="J271" s="605"/>
      <c r="K271" s="605"/>
      <c r="L271" s="605"/>
      <c r="M271" s="605"/>
      <c r="N271" s="605"/>
      <c r="O271" s="605"/>
      <c r="P271" s="605"/>
      <c r="Q271" s="605"/>
      <c r="R271" s="605"/>
      <c r="S271" s="605"/>
      <c r="T271" s="605"/>
      <c r="U271" s="605"/>
      <c r="V271" s="605"/>
      <c r="W271" s="605"/>
      <c r="X271" s="605"/>
      <c r="Y271" s="605"/>
      <c r="Z271" s="605"/>
      <c r="AA271" s="605"/>
      <c r="AB271" s="605"/>
      <c r="AC271" s="605"/>
      <c r="AD271" s="605"/>
      <c r="AE271" s="605"/>
      <c r="AF271" s="605"/>
    </row>
    <row r="272" spans="2:32" x14ac:dyDescent="0.25">
      <c r="B272" s="605" t="str">
        <f>IF(Notes!E74="","",Notes!E74)</f>
        <v/>
      </c>
      <c r="C272" s="605"/>
      <c r="D272" s="605"/>
      <c r="E272" s="605"/>
      <c r="F272" s="605"/>
      <c r="G272" s="605"/>
      <c r="H272" s="605"/>
      <c r="I272" s="605"/>
      <c r="J272" s="605"/>
      <c r="K272" s="605"/>
      <c r="L272" s="605"/>
      <c r="M272" s="605"/>
      <c r="N272" s="605"/>
      <c r="O272" s="605"/>
      <c r="P272" s="605"/>
      <c r="Q272" s="605"/>
      <c r="R272" s="605"/>
      <c r="S272" s="605"/>
      <c r="T272" s="605"/>
      <c r="U272" s="605"/>
      <c r="V272" s="605"/>
      <c r="W272" s="605"/>
      <c r="X272" s="605"/>
      <c r="Y272" s="605"/>
      <c r="Z272" s="605"/>
      <c r="AA272" s="605"/>
      <c r="AB272" s="605"/>
      <c r="AC272" s="605"/>
      <c r="AD272" s="605"/>
      <c r="AE272" s="605"/>
      <c r="AF272" s="605"/>
    </row>
    <row r="273" spans="2:32" x14ac:dyDescent="0.25">
      <c r="B273" s="605" t="str">
        <f>IF(Notes!E75="","",Notes!E75)</f>
        <v/>
      </c>
      <c r="C273" s="605"/>
      <c r="D273" s="605"/>
      <c r="E273" s="605"/>
      <c r="F273" s="605"/>
      <c r="G273" s="605"/>
      <c r="H273" s="605"/>
      <c r="I273" s="605"/>
      <c r="J273" s="605"/>
      <c r="K273" s="605"/>
      <c r="L273" s="605"/>
      <c r="M273" s="605"/>
      <c r="N273" s="605"/>
      <c r="O273" s="605"/>
      <c r="P273" s="605"/>
      <c r="Q273" s="605"/>
      <c r="R273" s="605"/>
      <c r="S273" s="605"/>
      <c r="T273" s="605"/>
      <c r="U273" s="605"/>
      <c r="V273" s="605"/>
      <c r="W273" s="605"/>
      <c r="X273" s="605"/>
      <c r="Y273" s="605"/>
      <c r="Z273" s="605"/>
      <c r="AA273" s="605"/>
      <c r="AB273" s="605"/>
      <c r="AC273" s="605"/>
      <c r="AD273" s="605"/>
      <c r="AE273" s="605"/>
      <c r="AF273" s="605"/>
    </row>
    <row r="274" spans="2:32" x14ac:dyDescent="0.25">
      <c r="B274" s="605" t="str">
        <f>IF(Notes!E76="","",Notes!E76)</f>
        <v/>
      </c>
      <c r="C274" s="605"/>
      <c r="D274" s="605"/>
      <c r="E274" s="605"/>
      <c r="F274" s="605"/>
      <c r="G274" s="605"/>
      <c r="H274" s="605"/>
      <c r="I274" s="605"/>
      <c r="J274" s="605"/>
      <c r="K274" s="605"/>
      <c r="L274" s="605"/>
      <c r="M274" s="605"/>
      <c r="N274" s="605"/>
      <c r="O274" s="605"/>
      <c r="P274" s="605"/>
      <c r="Q274" s="605"/>
      <c r="R274" s="605"/>
      <c r="S274" s="605"/>
      <c r="T274" s="605"/>
      <c r="U274" s="605"/>
      <c r="V274" s="605"/>
      <c r="W274" s="605"/>
      <c r="X274" s="605"/>
      <c r="Y274" s="605"/>
      <c r="Z274" s="605"/>
      <c r="AA274" s="605"/>
      <c r="AB274" s="605"/>
      <c r="AC274" s="605"/>
      <c r="AD274" s="605"/>
      <c r="AE274" s="605"/>
      <c r="AF274" s="605"/>
    </row>
    <row r="275" spans="2:32" x14ac:dyDescent="0.25">
      <c r="B275" s="605" t="str">
        <f>IF(Notes!E77="","",Notes!E77)</f>
        <v/>
      </c>
      <c r="C275" s="605"/>
      <c r="D275" s="605"/>
      <c r="E275" s="605"/>
      <c r="F275" s="605"/>
      <c r="G275" s="605"/>
      <c r="H275" s="605"/>
      <c r="I275" s="605"/>
      <c r="J275" s="605"/>
      <c r="K275" s="605"/>
      <c r="L275" s="605"/>
      <c r="M275" s="605"/>
      <c r="N275" s="605"/>
      <c r="O275" s="605"/>
      <c r="P275" s="605"/>
      <c r="Q275" s="605"/>
      <c r="R275" s="605"/>
      <c r="S275" s="605"/>
      <c r="T275" s="605"/>
      <c r="U275" s="605"/>
      <c r="V275" s="605"/>
      <c r="W275" s="605"/>
      <c r="X275" s="605"/>
      <c r="Y275" s="605"/>
      <c r="Z275" s="605"/>
      <c r="AA275" s="605"/>
      <c r="AB275" s="605"/>
      <c r="AC275" s="605"/>
      <c r="AD275" s="605"/>
      <c r="AE275" s="605"/>
      <c r="AF275" s="605"/>
    </row>
    <row r="276" spans="2:32" x14ac:dyDescent="0.25">
      <c r="B276" s="605" t="str">
        <f>IF(Notes!E78="","",Notes!E78)</f>
        <v/>
      </c>
      <c r="C276" s="605"/>
      <c r="D276" s="605"/>
      <c r="E276" s="605"/>
      <c r="F276" s="605"/>
      <c r="G276" s="605"/>
      <c r="H276" s="605"/>
      <c r="I276" s="605"/>
      <c r="J276" s="605"/>
      <c r="K276" s="605"/>
      <c r="L276" s="605"/>
      <c r="M276" s="605"/>
      <c r="N276" s="605"/>
      <c r="O276" s="605"/>
      <c r="P276" s="605"/>
      <c r="Q276" s="605"/>
      <c r="R276" s="605"/>
      <c r="S276" s="605"/>
      <c r="T276" s="605"/>
      <c r="U276" s="605"/>
      <c r="V276" s="605"/>
      <c r="W276" s="605"/>
      <c r="X276" s="605"/>
      <c r="Y276" s="605"/>
      <c r="Z276" s="605"/>
      <c r="AA276" s="605"/>
      <c r="AB276" s="605"/>
      <c r="AC276" s="605"/>
      <c r="AD276" s="605"/>
      <c r="AE276" s="605"/>
      <c r="AF276" s="605"/>
    </row>
    <row r="277" spans="2:32" x14ac:dyDescent="0.25">
      <c r="B277" s="605" t="str">
        <f>IF(Notes!E79="","",Notes!E79)</f>
        <v/>
      </c>
      <c r="C277" s="605"/>
      <c r="D277" s="605"/>
      <c r="E277" s="605"/>
      <c r="F277" s="605"/>
      <c r="G277" s="605"/>
      <c r="H277" s="605"/>
      <c r="I277" s="605"/>
      <c r="J277" s="605"/>
      <c r="K277" s="605"/>
      <c r="L277" s="605"/>
      <c r="M277" s="605"/>
      <c r="N277" s="605"/>
      <c r="O277" s="605"/>
      <c r="P277" s="605"/>
      <c r="Q277" s="605"/>
      <c r="R277" s="605"/>
      <c r="S277" s="605"/>
      <c r="T277" s="605"/>
      <c r="U277" s="605"/>
      <c r="V277" s="605"/>
      <c r="W277" s="605"/>
      <c r="X277" s="605"/>
      <c r="Y277" s="605"/>
      <c r="Z277" s="605"/>
      <c r="AA277" s="605"/>
      <c r="AB277" s="605"/>
      <c r="AC277" s="605"/>
      <c r="AD277" s="605"/>
      <c r="AE277" s="605"/>
      <c r="AF277" s="605"/>
    </row>
    <row r="278" spans="2:32" x14ac:dyDescent="0.25">
      <c r="B278" s="605" t="str">
        <f>IF(Notes!E80="","",Notes!E80)</f>
        <v/>
      </c>
      <c r="C278" s="605"/>
      <c r="D278" s="605"/>
      <c r="E278" s="605"/>
      <c r="F278" s="605"/>
      <c r="G278" s="605"/>
      <c r="H278" s="605"/>
      <c r="I278" s="605"/>
      <c r="J278" s="605"/>
      <c r="K278" s="605"/>
      <c r="L278" s="605"/>
      <c r="M278" s="605"/>
      <c r="N278" s="605"/>
      <c r="O278" s="605"/>
      <c r="P278" s="605"/>
      <c r="Q278" s="605"/>
      <c r="R278" s="605"/>
      <c r="S278" s="605"/>
      <c r="T278" s="605"/>
      <c r="U278" s="605"/>
      <c r="V278" s="605"/>
      <c r="W278" s="605"/>
      <c r="X278" s="605"/>
      <c r="Y278" s="605"/>
      <c r="Z278" s="605"/>
      <c r="AA278" s="605"/>
      <c r="AB278" s="605"/>
      <c r="AC278" s="605"/>
      <c r="AD278" s="605"/>
      <c r="AE278" s="605"/>
      <c r="AF278" s="605"/>
    </row>
    <row r="279" spans="2:32" x14ac:dyDescent="0.25">
      <c r="B279" s="605" t="str">
        <f>IF(Notes!E81="","",Notes!E81)</f>
        <v/>
      </c>
      <c r="C279" s="605"/>
      <c r="D279" s="605"/>
      <c r="E279" s="605"/>
      <c r="F279" s="605"/>
      <c r="G279" s="605"/>
      <c r="H279" s="605"/>
      <c r="I279" s="605"/>
      <c r="J279" s="605"/>
      <c r="K279" s="605"/>
      <c r="L279" s="605"/>
      <c r="M279" s="605"/>
      <c r="N279" s="605"/>
      <c r="O279" s="605"/>
      <c r="P279" s="605"/>
      <c r="Q279" s="605"/>
      <c r="R279" s="605"/>
      <c r="S279" s="605"/>
      <c r="T279" s="605"/>
      <c r="U279" s="605"/>
      <c r="V279" s="605"/>
      <c r="W279" s="605"/>
      <c r="X279" s="605"/>
      <c r="Y279" s="605"/>
      <c r="Z279" s="605"/>
      <c r="AA279" s="605"/>
      <c r="AB279" s="605"/>
      <c r="AC279" s="605"/>
      <c r="AD279" s="605"/>
      <c r="AE279" s="605"/>
      <c r="AF279" s="605"/>
    </row>
    <row r="280" spans="2:32" x14ac:dyDescent="0.25">
      <c r="B280" s="605" t="str">
        <f>IF(Notes!E82="","",Notes!E82)</f>
        <v/>
      </c>
      <c r="C280" s="605"/>
      <c r="D280" s="605"/>
      <c r="E280" s="605"/>
      <c r="F280" s="605"/>
      <c r="G280" s="605"/>
      <c r="H280" s="605"/>
      <c r="I280" s="605"/>
      <c r="J280" s="605"/>
      <c r="K280" s="605"/>
      <c r="L280" s="605"/>
      <c r="M280" s="605"/>
      <c r="N280" s="605"/>
      <c r="O280" s="605"/>
      <c r="P280" s="605"/>
      <c r="Q280" s="605"/>
      <c r="R280" s="605"/>
      <c r="S280" s="605"/>
      <c r="T280" s="605"/>
      <c r="U280" s="605"/>
      <c r="V280" s="605"/>
      <c r="W280" s="605"/>
      <c r="X280" s="605"/>
      <c r="Y280" s="605"/>
      <c r="Z280" s="605"/>
      <c r="AA280" s="605"/>
      <c r="AB280" s="605"/>
      <c r="AC280" s="605"/>
      <c r="AD280" s="605"/>
      <c r="AE280" s="605"/>
      <c r="AF280" s="605"/>
    </row>
    <row r="281" spans="2:32" x14ac:dyDescent="0.25">
      <c r="B281" s="605" t="str">
        <f>IF(Notes!E83="","",Notes!E83)</f>
        <v/>
      </c>
      <c r="C281" s="605"/>
      <c r="D281" s="605"/>
      <c r="E281" s="605"/>
      <c r="F281" s="605"/>
      <c r="G281" s="605"/>
      <c r="H281" s="605"/>
      <c r="I281" s="605"/>
      <c r="J281" s="605"/>
      <c r="K281" s="605"/>
      <c r="L281" s="605"/>
      <c r="M281" s="605"/>
      <c r="N281" s="605"/>
      <c r="O281" s="605"/>
      <c r="P281" s="605"/>
      <c r="Q281" s="605"/>
      <c r="R281" s="605"/>
      <c r="S281" s="605"/>
      <c r="T281" s="605"/>
      <c r="U281" s="605"/>
      <c r="V281" s="605"/>
      <c r="W281" s="605"/>
      <c r="X281" s="605"/>
      <c r="Y281" s="605"/>
      <c r="Z281" s="605"/>
      <c r="AA281" s="605"/>
      <c r="AB281" s="605"/>
      <c r="AC281" s="605"/>
      <c r="AD281" s="605"/>
      <c r="AE281" s="605"/>
      <c r="AF281" s="605"/>
    </row>
    <row r="282" spans="2:32" x14ac:dyDescent="0.25">
      <c r="B282" s="605" t="str">
        <f>IF(Notes!E84="","",Notes!E84)</f>
        <v/>
      </c>
      <c r="C282" s="605"/>
      <c r="D282" s="605"/>
      <c r="E282" s="605"/>
      <c r="F282" s="605"/>
      <c r="G282" s="605"/>
      <c r="H282" s="605"/>
      <c r="I282" s="605"/>
      <c r="J282" s="605"/>
      <c r="K282" s="605"/>
      <c r="L282" s="605"/>
      <c r="M282" s="605"/>
      <c r="N282" s="605"/>
      <c r="O282" s="605"/>
      <c r="P282" s="605"/>
      <c r="Q282" s="605"/>
      <c r="R282" s="605"/>
      <c r="S282" s="605"/>
      <c r="T282" s="605"/>
      <c r="U282" s="605"/>
      <c r="V282" s="605"/>
      <c r="W282" s="605"/>
      <c r="X282" s="605"/>
      <c r="Y282" s="605"/>
      <c r="Z282" s="605"/>
      <c r="AA282" s="605"/>
      <c r="AB282" s="605"/>
      <c r="AC282" s="605"/>
      <c r="AD282" s="605"/>
      <c r="AE282" s="605"/>
      <c r="AF282" s="605"/>
    </row>
    <row r="283" spans="2:32" x14ac:dyDescent="0.25">
      <c r="B283" s="605" t="str">
        <f>IF(Notes!E85="","",Notes!E85)</f>
        <v/>
      </c>
      <c r="C283" s="605"/>
      <c r="D283" s="605"/>
      <c r="E283" s="605"/>
      <c r="F283" s="605"/>
      <c r="G283" s="605"/>
      <c r="H283" s="605"/>
      <c r="I283" s="605"/>
      <c r="J283" s="605"/>
      <c r="K283" s="605"/>
      <c r="L283" s="605"/>
      <c r="M283" s="605"/>
      <c r="N283" s="605"/>
      <c r="O283" s="605"/>
      <c r="P283" s="605"/>
      <c r="Q283" s="605"/>
      <c r="R283" s="605"/>
      <c r="S283" s="605"/>
      <c r="T283" s="605"/>
      <c r="U283" s="605"/>
      <c r="V283" s="605"/>
      <c r="W283" s="605"/>
      <c r="X283" s="605"/>
      <c r="Y283" s="605"/>
      <c r="Z283" s="605"/>
      <c r="AA283" s="605"/>
      <c r="AB283" s="605"/>
      <c r="AC283" s="605"/>
      <c r="AD283" s="605"/>
      <c r="AE283" s="605"/>
      <c r="AF283" s="605"/>
    </row>
    <row r="284" spans="2:32" x14ac:dyDescent="0.25">
      <c r="B284" s="605" t="str">
        <f>IF(Notes!E86="","",Notes!E86)</f>
        <v/>
      </c>
      <c r="C284" s="605"/>
      <c r="D284" s="605"/>
      <c r="E284" s="605"/>
      <c r="F284" s="605"/>
      <c r="G284" s="605"/>
      <c r="H284" s="605"/>
      <c r="I284" s="605"/>
      <c r="J284" s="605"/>
      <c r="K284" s="605"/>
      <c r="L284" s="605"/>
      <c r="M284" s="605"/>
      <c r="N284" s="605"/>
      <c r="O284" s="605"/>
      <c r="P284" s="605"/>
      <c r="Q284" s="605"/>
      <c r="R284" s="605"/>
      <c r="S284" s="605"/>
      <c r="T284" s="605"/>
      <c r="U284" s="605"/>
      <c r="V284" s="605"/>
      <c r="W284" s="605"/>
      <c r="X284" s="605"/>
      <c r="Y284" s="605"/>
      <c r="Z284" s="605"/>
      <c r="AA284" s="605"/>
      <c r="AB284" s="605"/>
      <c r="AC284" s="605"/>
      <c r="AD284" s="605"/>
      <c r="AE284" s="605"/>
      <c r="AF284" s="605"/>
    </row>
    <row r="285" spans="2:32" x14ac:dyDescent="0.25">
      <c r="B285" s="605" t="str">
        <f>IF(Notes!E87="","",Notes!E87)</f>
        <v/>
      </c>
      <c r="C285" s="605"/>
      <c r="D285" s="605"/>
      <c r="E285" s="605"/>
      <c r="F285" s="605"/>
      <c r="G285" s="605"/>
      <c r="H285" s="605"/>
      <c r="I285" s="605"/>
      <c r="J285" s="605"/>
      <c r="K285" s="605"/>
      <c r="L285" s="605"/>
      <c r="M285" s="605"/>
      <c r="N285" s="605"/>
      <c r="O285" s="605"/>
      <c r="P285" s="605"/>
      <c r="Q285" s="605"/>
      <c r="R285" s="605"/>
      <c r="S285" s="605"/>
      <c r="T285" s="605"/>
      <c r="U285" s="605"/>
      <c r="V285" s="605"/>
      <c r="W285" s="605"/>
      <c r="X285" s="605"/>
      <c r="Y285" s="605"/>
      <c r="Z285" s="605"/>
      <c r="AA285" s="605"/>
      <c r="AB285" s="605"/>
      <c r="AC285" s="605"/>
      <c r="AD285" s="605"/>
      <c r="AE285" s="605"/>
      <c r="AF285" s="605"/>
    </row>
    <row r="286" spans="2:32" x14ac:dyDescent="0.25">
      <c r="B286" s="605" t="str">
        <f>IF(Notes!E88="","",Notes!E88)</f>
        <v/>
      </c>
      <c r="C286" s="605"/>
      <c r="D286" s="605"/>
      <c r="E286" s="605"/>
      <c r="F286" s="605"/>
      <c r="G286" s="605"/>
      <c r="H286" s="605"/>
      <c r="I286" s="605"/>
      <c r="J286" s="605"/>
      <c r="K286" s="605"/>
      <c r="L286" s="605"/>
      <c r="M286" s="605"/>
      <c r="N286" s="605"/>
      <c r="O286" s="605"/>
      <c r="P286" s="605"/>
      <c r="Q286" s="605"/>
      <c r="R286" s="605"/>
      <c r="S286" s="605"/>
      <c r="T286" s="605"/>
      <c r="U286" s="605"/>
      <c r="V286" s="605"/>
      <c r="W286" s="605"/>
      <c r="X286" s="605"/>
      <c r="Y286" s="605"/>
      <c r="Z286" s="605"/>
      <c r="AA286" s="605"/>
      <c r="AB286" s="605"/>
      <c r="AC286" s="605"/>
      <c r="AD286" s="605"/>
      <c r="AE286" s="605"/>
      <c r="AF286" s="605"/>
    </row>
    <row r="287" spans="2:32" x14ac:dyDescent="0.25">
      <c r="B287" s="605" t="str">
        <f>IF(Notes!E89="","",Notes!E89)</f>
        <v/>
      </c>
      <c r="C287" s="605"/>
      <c r="D287" s="605"/>
      <c r="E287" s="605"/>
      <c r="F287" s="605"/>
      <c r="G287" s="605"/>
      <c r="H287" s="605"/>
      <c r="I287" s="605"/>
      <c r="J287" s="605"/>
      <c r="K287" s="605"/>
      <c r="L287" s="605"/>
      <c r="M287" s="605"/>
      <c r="N287" s="605"/>
      <c r="O287" s="605"/>
      <c r="P287" s="605"/>
      <c r="Q287" s="605"/>
      <c r="R287" s="605"/>
      <c r="S287" s="605"/>
      <c r="T287" s="605"/>
      <c r="U287" s="605"/>
      <c r="V287" s="605"/>
      <c r="W287" s="605"/>
      <c r="X287" s="605"/>
      <c r="Y287" s="605"/>
      <c r="Z287" s="605"/>
      <c r="AA287" s="605"/>
      <c r="AB287" s="605"/>
      <c r="AC287" s="605"/>
      <c r="AD287" s="605"/>
      <c r="AE287" s="605"/>
      <c r="AF287" s="605"/>
    </row>
    <row r="288" spans="2:32" x14ac:dyDescent="0.25">
      <c r="B288" s="605" t="str">
        <f>IF(Notes!E90="","",Notes!E90)</f>
        <v/>
      </c>
      <c r="C288" s="605"/>
      <c r="D288" s="605"/>
      <c r="E288" s="605"/>
      <c r="F288" s="605"/>
      <c r="G288" s="605"/>
      <c r="H288" s="605"/>
      <c r="I288" s="605"/>
      <c r="J288" s="605"/>
      <c r="K288" s="605"/>
      <c r="L288" s="605"/>
      <c r="M288" s="605"/>
      <c r="N288" s="605"/>
      <c r="O288" s="605"/>
      <c r="P288" s="605"/>
      <c r="Q288" s="605"/>
      <c r="R288" s="605"/>
      <c r="S288" s="605"/>
      <c r="T288" s="605"/>
      <c r="U288" s="605"/>
      <c r="V288" s="605"/>
      <c r="W288" s="605"/>
      <c r="X288" s="605"/>
      <c r="Y288" s="605"/>
      <c r="Z288" s="605"/>
      <c r="AA288" s="605"/>
      <c r="AB288" s="605"/>
      <c r="AC288" s="605"/>
      <c r="AD288" s="605"/>
      <c r="AE288" s="605"/>
      <c r="AF288" s="605"/>
    </row>
    <row r="289" spans="2:32" x14ac:dyDescent="0.25">
      <c r="B289" s="605" t="str">
        <f>IF(Notes!E91="","",Notes!E91)</f>
        <v/>
      </c>
      <c r="C289" s="605"/>
      <c r="D289" s="605"/>
      <c r="E289" s="605"/>
      <c r="F289" s="605"/>
      <c r="G289" s="605"/>
      <c r="H289" s="605"/>
      <c r="I289" s="605"/>
      <c r="J289" s="605"/>
      <c r="K289" s="605"/>
      <c r="L289" s="605"/>
      <c r="M289" s="605"/>
      <c r="N289" s="605"/>
      <c r="O289" s="605"/>
      <c r="P289" s="605"/>
      <c r="Q289" s="605"/>
      <c r="R289" s="605"/>
      <c r="S289" s="605"/>
      <c r="T289" s="605"/>
      <c r="U289" s="605"/>
      <c r="V289" s="605"/>
      <c r="W289" s="605"/>
      <c r="X289" s="605"/>
      <c r="Y289" s="605"/>
      <c r="Z289" s="605"/>
      <c r="AA289" s="605"/>
      <c r="AB289" s="605"/>
      <c r="AC289" s="605"/>
      <c r="AD289" s="605"/>
      <c r="AE289" s="605"/>
      <c r="AF289" s="605"/>
    </row>
    <row r="290" spans="2:32" x14ac:dyDescent="0.25">
      <c r="B290" s="605" t="str">
        <f>IF(Notes!E92="","",Notes!E92)</f>
        <v/>
      </c>
      <c r="C290" s="605"/>
      <c r="D290" s="605"/>
      <c r="E290" s="605"/>
      <c r="F290" s="605"/>
      <c r="G290" s="605"/>
      <c r="H290" s="605"/>
      <c r="I290" s="605"/>
      <c r="J290" s="605"/>
      <c r="K290" s="605"/>
      <c r="L290" s="605"/>
      <c r="M290" s="605"/>
      <c r="N290" s="605"/>
      <c r="O290" s="605"/>
      <c r="P290" s="605"/>
      <c r="Q290" s="605"/>
      <c r="R290" s="605"/>
      <c r="S290" s="605"/>
      <c r="T290" s="605"/>
      <c r="U290" s="605"/>
      <c r="V290" s="605"/>
      <c r="W290" s="605"/>
      <c r="X290" s="605"/>
      <c r="Y290" s="605"/>
      <c r="Z290" s="605"/>
      <c r="AA290" s="605"/>
      <c r="AB290" s="605"/>
      <c r="AC290" s="605"/>
      <c r="AD290" s="605"/>
      <c r="AE290" s="605"/>
      <c r="AF290" s="605"/>
    </row>
    <row r="291" spans="2:32" x14ac:dyDescent="0.25">
      <c r="B291" s="605" t="str">
        <f>IF(Notes!E93="","",Notes!E93)</f>
        <v/>
      </c>
      <c r="C291" s="605"/>
      <c r="D291" s="605"/>
      <c r="E291" s="605"/>
      <c r="F291" s="605"/>
      <c r="G291" s="605"/>
      <c r="H291" s="605"/>
      <c r="I291" s="605"/>
      <c r="J291" s="605"/>
      <c r="K291" s="605"/>
      <c r="L291" s="605"/>
      <c r="M291" s="605"/>
      <c r="N291" s="605"/>
      <c r="O291" s="605"/>
      <c r="P291" s="605"/>
      <c r="Q291" s="605"/>
      <c r="R291" s="605"/>
      <c r="S291" s="605"/>
      <c r="T291" s="605"/>
      <c r="U291" s="605"/>
      <c r="V291" s="605"/>
      <c r="W291" s="605"/>
      <c r="X291" s="605"/>
      <c r="Y291" s="605"/>
      <c r="Z291" s="605"/>
      <c r="AA291" s="605"/>
      <c r="AB291" s="605"/>
      <c r="AC291" s="605"/>
      <c r="AD291" s="605"/>
      <c r="AE291" s="605"/>
      <c r="AF291" s="605"/>
    </row>
    <row r="292" spans="2:32" x14ac:dyDescent="0.25">
      <c r="B292" s="605" t="str">
        <f>IF(Notes!E94="","",Notes!E94)</f>
        <v/>
      </c>
      <c r="C292" s="605"/>
      <c r="D292" s="605"/>
      <c r="E292" s="605"/>
      <c r="F292" s="605"/>
      <c r="G292" s="605"/>
      <c r="H292" s="605"/>
      <c r="I292" s="605"/>
      <c r="J292" s="605"/>
      <c r="K292" s="605"/>
      <c r="L292" s="605"/>
      <c r="M292" s="605"/>
      <c r="N292" s="605"/>
      <c r="O292" s="605"/>
      <c r="P292" s="605"/>
      <c r="Q292" s="605"/>
      <c r="R292" s="605"/>
      <c r="S292" s="605"/>
      <c r="T292" s="605"/>
      <c r="U292" s="605"/>
      <c r="V292" s="605"/>
      <c r="W292" s="605"/>
      <c r="X292" s="605"/>
      <c r="Y292" s="605"/>
      <c r="Z292" s="605"/>
      <c r="AA292" s="605"/>
      <c r="AB292" s="605"/>
      <c r="AC292" s="605"/>
      <c r="AD292" s="605"/>
      <c r="AE292" s="605"/>
      <c r="AF292" s="605"/>
    </row>
    <row r="293" spans="2:32" x14ac:dyDescent="0.25">
      <c r="B293" s="605" t="str">
        <f>IF(Notes!E95="","",Notes!E95)</f>
        <v/>
      </c>
      <c r="C293" s="605"/>
      <c r="D293" s="605"/>
      <c r="E293" s="605"/>
      <c r="F293" s="605"/>
      <c r="G293" s="605"/>
      <c r="H293" s="605"/>
      <c r="I293" s="605"/>
      <c r="J293" s="605"/>
      <c r="K293" s="605"/>
      <c r="L293" s="605"/>
      <c r="M293" s="605"/>
      <c r="N293" s="605"/>
      <c r="O293" s="605"/>
      <c r="P293" s="605"/>
      <c r="Q293" s="605"/>
      <c r="R293" s="605"/>
      <c r="S293" s="605"/>
      <c r="T293" s="605"/>
      <c r="U293" s="605"/>
      <c r="V293" s="605"/>
      <c r="W293" s="605"/>
      <c r="X293" s="605"/>
      <c r="Y293" s="605"/>
      <c r="Z293" s="605"/>
      <c r="AA293" s="605"/>
      <c r="AB293" s="605"/>
      <c r="AC293" s="605"/>
      <c r="AD293" s="605"/>
      <c r="AE293" s="605"/>
      <c r="AF293" s="605"/>
    </row>
    <row r="294" spans="2:32" x14ac:dyDescent="0.25">
      <c r="B294" s="605" t="str">
        <f>IF(Notes!E96="","",Notes!E96)</f>
        <v/>
      </c>
      <c r="C294" s="605"/>
      <c r="D294" s="605"/>
      <c r="E294" s="605"/>
      <c r="F294" s="605"/>
      <c r="G294" s="605"/>
      <c r="H294" s="605"/>
      <c r="I294" s="605"/>
      <c r="J294" s="605"/>
      <c r="K294" s="605"/>
      <c r="L294" s="605"/>
      <c r="M294" s="605"/>
      <c r="N294" s="605"/>
      <c r="O294" s="605"/>
      <c r="P294" s="605"/>
      <c r="Q294" s="605"/>
      <c r="R294" s="605"/>
      <c r="S294" s="605"/>
      <c r="T294" s="605"/>
      <c r="U294" s="605"/>
      <c r="V294" s="605"/>
      <c r="W294" s="605"/>
      <c r="X294" s="605"/>
      <c r="Y294" s="605"/>
      <c r="Z294" s="605"/>
      <c r="AA294" s="605"/>
      <c r="AB294" s="605"/>
      <c r="AC294" s="605"/>
      <c r="AD294" s="605"/>
      <c r="AE294" s="605"/>
      <c r="AF294" s="605"/>
    </row>
    <row r="295" spans="2:32" x14ac:dyDescent="0.25">
      <c r="B295" s="605" t="str">
        <f>IF(Notes!E97="","",Notes!E97)</f>
        <v/>
      </c>
      <c r="C295" s="605"/>
      <c r="D295" s="605"/>
      <c r="E295" s="605"/>
      <c r="F295" s="605"/>
      <c r="G295" s="605"/>
      <c r="H295" s="605"/>
      <c r="I295" s="605"/>
      <c r="J295" s="605"/>
      <c r="K295" s="605"/>
      <c r="L295" s="605"/>
      <c r="M295" s="605"/>
      <c r="N295" s="605"/>
      <c r="O295" s="605"/>
      <c r="P295" s="605"/>
      <c r="Q295" s="605"/>
      <c r="R295" s="605"/>
      <c r="S295" s="605"/>
      <c r="T295" s="605"/>
      <c r="U295" s="605"/>
      <c r="V295" s="605"/>
      <c r="W295" s="605"/>
      <c r="X295" s="605"/>
      <c r="Y295" s="605"/>
      <c r="Z295" s="605"/>
      <c r="AA295" s="605"/>
      <c r="AB295" s="605"/>
      <c r="AC295" s="605"/>
      <c r="AD295" s="605"/>
      <c r="AE295" s="605"/>
      <c r="AF295" s="605"/>
    </row>
    <row r="296" spans="2:32" x14ac:dyDescent="0.25">
      <c r="B296" s="605" t="str">
        <f>IF(Notes!E98="","",Notes!E98)</f>
        <v/>
      </c>
      <c r="C296" s="605"/>
      <c r="D296" s="605"/>
      <c r="E296" s="605"/>
      <c r="F296" s="605"/>
      <c r="G296" s="605"/>
      <c r="H296" s="605"/>
      <c r="I296" s="605"/>
      <c r="J296" s="605"/>
      <c r="K296" s="605"/>
      <c r="L296" s="605"/>
      <c r="M296" s="605"/>
      <c r="N296" s="605"/>
      <c r="O296" s="605"/>
      <c r="P296" s="605"/>
      <c r="Q296" s="605"/>
      <c r="R296" s="605"/>
      <c r="S296" s="605"/>
      <c r="T296" s="605"/>
      <c r="U296" s="605"/>
      <c r="V296" s="605"/>
      <c r="W296" s="605"/>
      <c r="X296" s="605"/>
      <c r="Y296" s="605"/>
      <c r="Z296" s="605"/>
      <c r="AA296" s="605"/>
      <c r="AB296" s="605"/>
      <c r="AC296" s="605"/>
      <c r="AD296" s="605"/>
      <c r="AE296" s="605"/>
      <c r="AF296" s="605"/>
    </row>
    <row r="297" spans="2:32" x14ac:dyDescent="0.25">
      <c r="B297" s="605" t="str">
        <f>IF(Notes!E99="","",Notes!E99)</f>
        <v/>
      </c>
      <c r="C297" s="605"/>
      <c r="D297" s="605"/>
      <c r="E297" s="605"/>
      <c r="F297" s="605"/>
      <c r="G297" s="605"/>
      <c r="H297" s="605"/>
      <c r="I297" s="605"/>
      <c r="J297" s="605"/>
      <c r="K297" s="605"/>
      <c r="L297" s="605"/>
      <c r="M297" s="605"/>
      <c r="N297" s="605"/>
      <c r="O297" s="605"/>
      <c r="P297" s="605"/>
      <c r="Q297" s="605"/>
      <c r="R297" s="605"/>
      <c r="S297" s="605"/>
      <c r="T297" s="605"/>
      <c r="U297" s="605"/>
      <c r="V297" s="605"/>
      <c r="W297" s="605"/>
      <c r="X297" s="605"/>
      <c r="Y297" s="605"/>
      <c r="Z297" s="605"/>
      <c r="AA297" s="605"/>
      <c r="AB297" s="605"/>
      <c r="AC297" s="605"/>
      <c r="AD297" s="605"/>
      <c r="AE297" s="605"/>
      <c r="AF297" s="605"/>
    </row>
    <row r="298" spans="2:32" x14ac:dyDescent="0.25">
      <c r="B298" s="605" t="str">
        <f>IF(Notes!E100="","",Notes!E100)</f>
        <v/>
      </c>
      <c r="C298" s="605"/>
      <c r="D298" s="605"/>
      <c r="E298" s="605"/>
      <c r="F298" s="605"/>
      <c r="G298" s="605"/>
      <c r="H298" s="605"/>
      <c r="I298" s="605"/>
      <c r="J298" s="605"/>
      <c r="K298" s="605"/>
      <c r="L298" s="605"/>
      <c r="M298" s="605"/>
      <c r="N298" s="605"/>
      <c r="O298" s="605"/>
      <c r="P298" s="605"/>
      <c r="Q298" s="605"/>
      <c r="R298" s="605"/>
      <c r="S298" s="605"/>
      <c r="T298" s="605"/>
      <c r="U298" s="605"/>
      <c r="V298" s="605"/>
      <c r="W298" s="605"/>
      <c r="X298" s="605"/>
      <c r="Y298" s="605"/>
      <c r="Z298" s="605"/>
      <c r="AA298" s="605"/>
      <c r="AB298" s="605"/>
      <c r="AC298" s="605"/>
      <c r="AD298" s="605"/>
      <c r="AE298" s="605"/>
      <c r="AF298" s="605"/>
    </row>
    <row r="299" spans="2:32" x14ac:dyDescent="0.25">
      <c r="B299" s="605" t="str">
        <f>IF(Notes!E101="","",Notes!E101)</f>
        <v/>
      </c>
      <c r="C299" s="605"/>
      <c r="D299" s="605"/>
      <c r="E299" s="605"/>
      <c r="F299" s="605"/>
      <c r="G299" s="605"/>
      <c r="H299" s="605"/>
      <c r="I299" s="605"/>
      <c r="J299" s="605"/>
      <c r="K299" s="605"/>
      <c r="L299" s="605"/>
      <c r="M299" s="605"/>
      <c r="N299" s="605"/>
      <c r="O299" s="605"/>
      <c r="P299" s="605"/>
      <c r="Q299" s="605"/>
      <c r="R299" s="605"/>
      <c r="S299" s="605"/>
      <c r="T299" s="605"/>
      <c r="U299" s="605"/>
      <c r="V299" s="605"/>
      <c r="W299" s="605"/>
      <c r="X299" s="605"/>
      <c r="Y299" s="605"/>
      <c r="Z299" s="605"/>
      <c r="AA299" s="605"/>
      <c r="AB299" s="605"/>
      <c r="AC299" s="605"/>
      <c r="AD299" s="605"/>
      <c r="AE299" s="605"/>
      <c r="AF299" s="605"/>
    </row>
    <row r="300" spans="2:32" x14ac:dyDescent="0.25">
      <c r="B300" s="605" t="str">
        <f>IF(Notes!E102="","",Notes!E102)</f>
        <v/>
      </c>
      <c r="C300" s="605"/>
      <c r="D300" s="605"/>
      <c r="E300" s="605"/>
      <c r="F300" s="605"/>
      <c r="G300" s="605"/>
      <c r="H300" s="605"/>
      <c r="I300" s="605"/>
      <c r="J300" s="605"/>
      <c r="K300" s="605"/>
      <c r="L300" s="605"/>
      <c r="M300" s="605"/>
      <c r="N300" s="605"/>
      <c r="O300" s="605"/>
      <c r="P300" s="605"/>
      <c r="Q300" s="605"/>
      <c r="R300" s="605"/>
      <c r="S300" s="605"/>
      <c r="T300" s="605"/>
      <c r="U300" s="605"/>
      <c r="V300" s="605"/>
      <c r="W300" s="605"/>
      <c r="X300" s="605"/>
      <c r="Y300" s="605"/>
      <c r="Z300" s="605"/>
      <c r="AA300" s="605"/>
      <c r="AB300" s="605"/>
      <c r="AC300" s="605"/>
      <c r="AD300" s="605"/>
      <c r="AE300" s="605"/>
      <c r="AF300" s="605"/>
    </row>
    <row r="301" spans="2:32" x14ac:dyDescent="0.25">
      <c r="B301" s="605" t="str">
        <f>IF(Notes!E103="","",Notes!E103)</f>
        <v/>
      </c>
      <c r="C301" s="605"/>
      <c r="D301" s="605"/>
      <c r="E301" s="605"/>
      <c r="F301" s="605"/>
      <c r="G301" s="605"/>
      <c r="H301" s="605"/>
      <c r="I301" s="605"/>
      <c r="J301" s="605"/>
      <c r="K301" s="605"/>
      <c r="L301" s="605"/>
      <c r="M301" s="605"/>
      <c r="N301" s="605"/>
      <c r="O301" s="605"/>
      <c r="P301" s="605"/>
      <c r="Q301" s="605"/>
      <c r="R301" s="605"/>
      <c r="S301" s="605"/>
      <c r="T301" s="605"/>
      <c r="U301" s="605"/>
      <c r="V301" s="605"/>
      <c r="W301" s="605"/>
      <c r="X301" s="605"/>
      <c r="Y301" s="605"/>
      <c r="Z301" s="605"/>
      <c r="AA301" s="605"/>
      <c r="AB301" s="605"/>
      <c r="AC301" s="605"/>
      <c r="AD301" s="605"/>
      <c r="AE301" s="605"/>
      <c r="AF301" s="605"/>
    </row>
    <row r="302" spans="2:32" x14ac:dyDescent="0.25">
      <c r="B302" s="605" t="str">
        <f>IF(Notes!E104="","",Notes!E104)</f>
        <v/>
      </c>
      <c r="C302" s="605"/>
      <c r="D302" s="605"/>
      <c r="E302" s="605"/>
      <c r="F302" s="605"/>
      <c r="G302" s="605"/>
      <c r="H302" s="605"/>
      <c r="I302" s="605"/>
      <c r="J302" s="605"/>
      <c r="K302" s="605"/>
      <c r="L302" s="605"/>
      <c r="M302" s="605"/>
      <c r="N302" s="605"/>
      <c r="O302" s="605"/>
      <c r="P302" s="605"/>
      <c r="Q302" s="605"/>
      <c r="R302" s="605"/>
      <c r="S302" s="605"/>
      <c r="T302" s="605"/>
      <c r="U302" s="605"/>
      <c r="V302" s="605"/>
      <c r="W302" s="605"/>
      <c r="X302" s="605"/>
      <c r="Y302" s="605"/>
      <c r="Z302" s="605"/>
      <c r="AA302" s="605"/>
      <c r="AB302" s="605"/>
      <c r="AC302" s="605"/>
      <c r="AD302" s="605"/>
      <c r="AE302" s="605"/>
      <c r="AF302" s="605"/>
    </row>
    <row r="303" spans="2:32" x14ac:dyDescent="0.25">
      <c r="B303" s="605" t="str">
        <f>IF(Notes!E105="","",Notes!E105)</f>
        <v/>
      </c>
      <c r="C303" s="605"/>
      <c r="D303" s="605"/>
      <c r="E303" s="605"/>
      <c r="F303" s="605"/>
      <c r="G303" s="605"/>
      <c r="H303" s="605"/>
      <c r="I303" s="605"/>
      <c r="J303" s="605"/>
      <c r="K303" s="605"/>
      <c r="L303" s="605"/>
      <c r="M303" s="605"/>
      <c r="N303" s="605"/>
      <c r="O303" s="605"/>
      <c r="P303" s="605"/>
      <c r="Q303" s="605"/>
      <c r="R303" s="605"/>
      <c r="S303" s="605"/>
      <c r="T303" s="605"/>
      <c r="U303" s="605"/>
      <c r="V303" s="605"/>
      <c r="W303" s="605"/>
      <c r="X303" s="605"/>
      <c r="Y303" s="605"/>
      <c r="Z303" s="605"/>
      <c r="AA303" s="605"/>
      <c r="AB303" s="605"/>
      <c r="AC303" s="605"/>
      <c r="AD303" s="605"/>
      <c r="AE303" s="605"/>
      <c r="AF303" s="605"/>
    </row>
    <row r="304" spans="2:32" x14ac:dyDescent="0.25">
      <c r="B304" s="605" t="str">
        <f>IF(Notes!E106="","",Notes!E106)</f>
        <v/>
      </c>
      <c r="C304" s="605"/>
      <c r="D304" s="605"/>
      <c r="E304" s="605"/>
      <c r="F304" s="605"/>
      <c r="G304" s="605"/>
      <c r="H304" s="605"/>
      <c r="I304" s="605"/>
      <c r="J304" s="605"/>
      <c r="K304" s="605"/>
      <c r="L304" s="605"/>
      <c r="M304" s="605"/>
      <c r="N304" s="605"/>
      <c r="O304" s="605"/>
      <c r="P304" s="605"/>
      <c r="Q304" s="605"/>
      <c r="R304" s="605"/>
      <c r="S304" s="605"/>
      <c r="T304" s="605"/>
      <c r="U304" s="605"/>
      <c r="V304" s="605"/>
      <c r="W304" s="605"/>
      <c r="X304" s="605"/>
      <c r="Y304" s="605"/>
      <c r="Z304" s="605"/>
      <c r="AA304" s="605"/>
      <c r="AB304" s="605"/>
      <c r="AC304" s="605"/>
      <c r="AD304" s="605"/>
      <c r="AE304" s="605"/>
      <c r="AF304" s="605"/>
    </row>
    <row r="305" spans="2:32" x14ac:dyDescent="0.25">
      <c r="B305" s="605" t="str">
        <f>IF(Notes!E107="","",Notes!E107)</f>
        <v/>
      </c>
      <c r="C305" s="605"/>
      <c r="D305" s="605"/>
      <c r="E305" s="605"/>
      <c r="F305" s="605"/>
      <c r="G305" s="605"/>
      <c r="H305" s="605"/>
      <c r="I305" s="605"/>
      <c r="J305" s="605"/>
      <c r="K305" s="605"/>
      <c r="L305" s="605"/>
      <c r="M305" s="605"/>
      <c r="N305" s="605"/>
      <c r="O305" s="605"/>
      <c r="P305" s="605"/>
      <c r="Q305" s="605"/>
      <c r="R305" s="605"/>
      <c r="S305" s="605"/>
      <c r="T305" s="605"/>
      <c r="U305" s="605"/>
      <c r="V305" s="605"/>
      <c r="W305" s="605"/>
      <c r="X305" s="605"/>
      <c r="Y305" s="605"/>
      <c r="Z305" s="605"/>
      <c r="AA305" s="605"/>
      <c r="AB305" s="605"/>
      <c r="AC305" s="605"/>
      <c r="AD305" s="605"/>
      <c r="AE305" s="605"/>
      <c r="AF305" s="605"/>
    </row>
    <row r="306" spans="2:32" x14ac:dyDescent="0.25">
      <c r="B306" s="605" t="str">
        <f>IF(Notes!E108="","",Notes!E108)</f>
        <v/>
      </c>
      <c r="C306" s="605"/>
      <c r="D306" s="605"/>
      <c r="E306" s="605"/>
      <c r="F306" s="605"/>
      <c r="G306" s="605"/>
      <c r="H306" s="605"/>
      <c r="I306" s="605"/>
      <c r="J306" s="605"/>
      <c r="K306" s="605"/>
      <c r="L306" s="605"/>
      <c r="M306" s="605"/>
      <c r="N306" s="605"/>
      <c r="O306" s="605"/>
      <c r="P306" s="605"/>
      <c r="Q306" s="605"/>
      <c r="R306" s="605"/>
      <c r="S306" s="605"/>
      <c r="T306" s="605"/>
      <c r="U306" s="605"/>
      <c r="V306" s="605"/>
      <c r="W306" s="605"/>
      <c r="X306" s="605"/>
      <c r="Y306" s="605"/>
      <c r="Z306" s="605"/>
      <c r="AA306" s="605"/>
      <c r="AB306" s="605"/>
      <c r="AC306" s="605"/>
      <c r="AD306" s="605"/>
      <c r="AE306" s="605"/>
      <c r="AF306" s="605"/>
    </row>
    <row r="307" spans="2:32" x14ac:dyDescent="0.25">
      <c r="B307" s="605" t="str">
        <f>IF(Notes!E109="","",Notes!E109)</f>
        <v/>
      </c>
      <c r="C307" s="605"/>
      <c r="D307" s="605"/>
      <c r="E307" s="605"/>
      <c r="F307" s="605"/>
      <c r="G307" s="605"/>
      <c r="H307" s="605"/>
      <c r="I307" s="605"/>
      <c r="J307" s="605"/>
      <c r="K307" s="605"/>
      <c r="L307" s="605"/>
      <c r="M307" s="605"/>
      <c r="N307" s="605"/>
      <c r="O307" s="605"/>
      <c r="P307" s="605"/>
      <c r="Q307" s="605"/>
      <c r="R307" s="605"/>
      <c r="S307" s="605"/>
      <c r="T307" s="605"/>
      <c r="U307" s="605"/>
      <c r="V307" s="605"/>
      <c r="W307" s="605"/>
      <c r="X307" s="605"/>
      <c r="Y307" s="605"/>
      <c r="Z307" s="605"/>
      <c r="AA307" s="605"/>
      <c r="AB307" s="605"/>
      <c r="AC307" s="605"/>
      <c r="AD307" s="605"/>
      <c r="AE307" s="605"/>
      <c r="AF307" s="605"/>
    </row>
    <row r="308" spans="2:32" x14ac:dyDescent="0.25">
      <c r="B308" s="605" t="str">
        <f>IF(Notes!E110="","",Notes!E110)</f>
        <v/>
      </c>
      <c r="C308" s="605"/>
      <c r="D308" s="605"/>
      <c r="E308" s="605"/>
      <c r="F308" s="605"/>
      <c r="G308" s="605"/>
      <c r="H308" s="605"/>
      <c r="I308" s="605"/>
      <c r="J308" s="605"/>
      <c r="K308" s="605"/>
      <c r="L308" s="605"/>
      <c r="M308" s="605"/>
      <c r="N308" s="605"/>
      <c r="O308" s="605"/>
      <c r="P308" s="605"/>
      <c r="Q308" s="605"/>
      <c r="R308" s="605"/>
      <c r="S308" s="605"/>
      <c r="T308" s="605"/>
      <c r="U308" s="605"/>
      <c r="V308" s="605"/>
      <c r="W308" s="605"/>
      <c r="X308" s="605"/>
      <c r="Y308" s="605"/>
      <c r="Z308" s="605"/>
      <c r="AA308" s="605"/>
      <c r="AB308" s="605"/>
      <c r="AC308" s="605"/>
      <c r="AD308" s="605"/>
      <c r="AE308" s="605"/>
      <c r="AF308" s="605"/>
    </row>
    <row r="309" spans="2:32" x14ac:dyDescent="0.25">
      <c r="B309" s="605" t="str">
        <f>IF(Notes!E111="","",Notes!E111)</f>
        <v/>
      </c>
      <c r="C309" s="605"/>
      <c r="D309" s="605"/>
      <c r="E309" s="605"/>
      <c r="F309" s="605"/>
      <c r="G309" s="605"/>
      <c r="H309" s="605"/>
      <c r="I309" s="605"/>
      <c r="J309" s="605"/>
      <c r="K309" s="605"/>
      <c r="L309" s="605"/>
      <c r="M309" s="605"/>
      <c r="N309" s="605"/>
      <c r="O309" s="605"/>
      <c r="P309" s="605"/>
      <c r="Q309" s="605"/>
      <c r="R309" s="605"/>
      <c r="S309" s="605"/>
      <c r="T309" s="605"/>
      <c r="U309" s="605"/>
      <c r="V309" s="605"/>
      <c r="W309" s="605"/>
      <c r="X309" s="605"/>
      <c r="Y309" s="605"/>
      <c r="Z309" s="605"/>
      <c r="AA309" s="605"/>
      <c r="AB309" s="605"/>
      <c r="AC309" s="605"/>
      <c r="AD309" s="605"/>
      <c r="AE309" s="605"/>
      <c r="AF309" s="605"/>
    </row>
    <row r="310" spans="2:32" x14ac:dyDescent="0.25">
      <c r="B310" s="605" t="str">
        <f>IF(Notes!E112="","",Notes!E112)</f>
        <v/>
      </c>
      <c r="C310" s="605"/>
      <c r="D310" s="605"/>
      <c r="E310" s="605"/>
      <c r="F310" s="605"/>
      <c r="G310" s="605"/>
      <c r="H310" s="605"/>
      <c r="I310" s="605"/>
      <c r="J310" s="605"/>
      <c r="K310" s="605"/>
      <c r="L310" s="605"/>
      <c r="M310" s="605"/>
      <c r="N310" s="605"/>
      <c r="O310" s="605"/>
      <c r="P310" s="605"/>
      <c r="Q310" s="605"/>
      <c r="R310" s="605"/>
      <c r="S310" s="605"/>
      <c r="T310" s="605"/>
      <c r="U310" s="605"/>
      <c r="V310" s="605"/>
      <c r="W310" s="605"/>
      <c r="X310" s="605"/>
      <c r="Y310" s="605"/>
      <c r="Z310" s="605"/>
      <c r="AA310" s="605"/>
      <c r="AB310" s="605"/>
      <c r="AC310" s="605"/>
      <c r="AD310" s="605"/>
      <c r="AE310" s="605"/>
      <c r="AF310" s="605"/>
    </row>
    <row r="311" spans="2:32" x14ac:dyDescent="0.25">
      <c r="B311" s="605" t="str">
        <f>IF(Notes!E113="","",Notes!E113)</f>
        <v/>
      </c>
      <c r="C311" s="605"/>
      <c r="D311" s="605"/>
      <c r="E311" s="605"/>
      <c r="F311" s="605"/>
      <c r="G311" s="605"/>
      <c r="H311" s="605"/>
      <c r="I311" s="605"/>
      <c r="J311" s="605"/>
      <c r="K311" s="605"/>
      <c r="L311" s="605"/>
      <c r="M311" s="605"/>
      <c r="N311" s="605"/>
      <c r="O311" s="605"/>
      <c r="P311" s="605"/>
      <c r="Q311" s="605"/>
      <c r="R311" s="605"/>
      <c r="S311" s="605"/>
      <c r="T311" s="605"/>
      <c r="U311" s="605"/>
      <c r="V311" s="605"/>
      <c r="W311" s="605"/>
      <c r="X311" s="605"/>
      <c r="Y311" s="605"/>
      <c r="Z311" s="605"/>
      <c r="AA311" s="605"/>
      <c r="AB311" s="605"/>
      <c r="AC311" s="605"/>
      <c r="AD311" s="605"/>
      <c r="AE311" s="605"/>
      <c r="AF311" s="605"/>
    </row>
    <row r="312" spans="2:32" x14ac:dyDescent="0.25">
      <c r="B312" s="605" t="str">
        <f>IF(Notes!E114="","",Notes!E114)</f>
        <v/>
      </c>
      <c r="C312" s="605"/>
      <c r="D312" s="605"/>
      <c r="E312" s="605"/>
      <c r="F312" s="605"/>
      <c r="G312" s="605"/>
      <c r="H312" s="605"/>
      <c r="I312" s="605"/>
      <c r="J312" s="605"/>
      <c r="K312" s="605"/>
      <c r="L312" s="605"/>
      <c r="M312" s="605"/>
      <c r="N312" s="605"/>
      <c r="O312" s="605"/>
      <c r="P312" s="605"/>
      <c r="Q312" s="605"/>
      <c r="R312" s="605"/>
      <c r="S312" s="605"/>
      <c r="T312" s="605"/>
      <c r="U312" s="605"/>
      <c r="V312" s="605"/>
      <c r="W312" s="605"/>
      <c r="X312" s="605"/>
      <c r="Y312" s="605"/>
      <c r="Z312" s="605"/>
      <c r="AA312" s="605"/>
      <c r="AB312" s="605"/>
      <c r="AC312" s="605"/>
      <c r="AD312" s="605"/>
      <c r="AE312" s="605"/>
      <c r="AF312" s="605"/>
    </row>
    <row r="313" spans="2:32" x14ac:dyDescent="0.25">
      <c r="B313" s="605" t="str">
        <f>IF(Notes!E115="","",Notes!E115)</f>
        <v/>
      </c>
      <c r="C313" s="605"/>
      <c r="D313" s="605"/>
      <c r="E313" s="605"/>
      <c r="F313" s="605"/>
      <c r="G313" s="605"/>
      <c r="H313" s="605"/>
      <c r="I313" s="605"/>
      <c r="J313" s="605"/>
      <c r="K313" s="605"/>
      <c r="L313" s="605"/>
      <c r="M313" s="605"/>
      <c r="N313" s="605"/>
      <c r="O313" s="605"/>
      <c r="P313" s="605"/>
      <c r="Q313" s="605"/>
      <c r="R313" s="605"/>
      <c r="S313" s="605"/>
      <c r="T313" s="605"/>
      <c r="U313" s="605"/>
      <c r="V313" s="605"/>
      <c r="W313" s="605"/>
      <c r="X313" s="605"/>
      <c r="Y313" s="605"/>
      <c r="Z313" s="605"/>
      <c r="AA313" s="605"/>
      <c r="AB313" s="605"/>
      <c r="AC313" s="605"/>
      <c r="AD313" s="605"/>
      <c r="AE313" s="605"/>
      <c r="AF313" s="605"/>
    </row>
    <row r="314" spans="2:32" x14ac:dyDescent="0.25">
      <c r="B314" s="605" t="str">
        <f>IF(Notes!E116="","",Notes!E116)</f>
        <v/>
      </c>
      <c r="C314" s="605"/>
      <c r="D314" s="605"/>
      <c r="E314" s="605"/>
      <c r="F314" s="605"/>
      <c r="G314" s="605"/>
      <c r="H314" s="605"/>
      <c r="I314" s="605"/>
      <c r="J314" s="605"/>
      <c r="K314" s="605"/>
      <c r="L314" s="605"/>
      <c r="M314" s="605"/>
      <c r="N314" s="605"/>
      <c r="O314" s="605"/>
      <c r="P314" s="605"/>
      <c r="Q314" s="605"/>
      <c r="R314" s="605"/>
      <c r="S314" s="605"/>
      <c r="T314" s="605"/>
      <c r="U314" s="605"/>
      <c r="V314" s="605"/>
      <c r="W314" s="605"/>
      <c r="X314" s="605"/>
      <c r="Y314" s="605"/>
      <c r="Z314" s="605"/>
      <c r="AA314" s="605"/>
      <c r="AB314" s="605"/>
      <c r="AC314" s="605"/>
      <c r="AD314" s="605"/>
      <c r="AE314" s="605"/>
      <c r="AF314" s="605"/>
    </row>
    <row r="315" spans="2:32" x14ac:dyDescent="0.25">
      <c r="B315" s="605" t="str">
        <f>IF(Notes!E117="","",Notes!E117)</f>
        <v/>
      </c>
      <c r="C315" s="605"/>
      <c r="D315" s="605"/>
      <c r="E315" s="605"/>
      <c r="F315" s="605"/>
      <c r="G315" s="605"/>
      <c r="H315" s="605"/>
      <c r="I315" s="605"/>
      <c r="J315" s="605"/>
      <c r="K315" s="605"/>
      <c r="L315" s="605"/>
      <c r="M315" s="605"/>
      <c r="N315" s="605"/>
      <c r="O315" s="605"/>
      <c r="P315" s="605"/>
      <c r="Q315" s="605"/>
      <c r="R315" s="605"/>
      <c r="S315" s="605"/>
      <c r="T315" s="605"/>
      <c r="U315" s="605"/>
      <c r="V315" s="605"/>
      <c r="W315" s="605"/>
      <c r="X315" s="605"/>
      <c r="Y315" s="605"/>
      <c r="Z315" s="605"/>
      <c r="AA315" s="605"/>
      <c r="AB315" s="605"/>
      <c r="AC315" s="605"/>
      <c r="AD315" s="605"/>
      <c r="AE315" s="605"/>
      <c r="AF315" s="605"/>
    </row>
    <row r="316" spans="2:32" x14ac:dyDescent="0.25">
      <c r="B316" s="605" t="str">
        <f>IF(Notes!E118="","",Notes!E118)</f>
        <v/>
      </c>
      <c r="C316" s="605"/>
      <c r="D316" s="605"/>
      <c r="E316" s="605"/>
      <c r="F316" s="605"/>
      <c r="G316" s="605"/>
      <c r="H316" s="605"/>
      <c r="I316" s="605"/>
      <c r="J316" s="605"/>
      <c r="K316" s="605"/>
      <c r="L316" s="605"/>
      <c r="M316" s="605"/>
      <c r="N316" s="605"/>
      <c r="O316" s="605"/>
      <c r="P316" s="605"/>
      <c r="Q316" s="605"/>
      <c r="R316" s="605"/>
      <c r="S316" s="605"/>
      <c r="T316" s="605"/>
      <c r="U316" s="605"/>
      <c r="V316" s="605"/>
      <c r="W316" s="605"/>
      <c r="X316" s="605"/>
      <c r="Y316" s="605"/>
      <c r="Z316" s="605"/>
      <c r="AA316" s="605"/>
      <c r="AB316" s="605"/>
      <c r="AC316" s="605"/>
      <c r="AD316" s="605"/>
      <c r="AE316" s="605"/>
      <c r="AF316" s="605"/>
    </row>
    <row r="317" spans="2:32" x14ac:dyDescent="0.25">
      <c r="B317" s="605" t="str">
        <f>IF(Notes!E119="","",Notes!E119)</f>
        <v/>
      </c>
      <c r="C317" s="605"/>
      <c r="D317" s="605"/>
      <c r="E317" s="605"/>
      <c r="F317" s="605"/>
      <c r="G317" s="605"/>
      <c r="H317" s="605"/>
      <c r="I317" s="605"/>
      <c r="J317" s="605"/>
      <c r="K317" s="605"/>
      <c r="L317" s="605"/>
      <c r="M317" s="605"/>
      <c r="N317" s="605"/>
      <c r="O317" s="605"/>
      <c r="P317" s="605"/>
      <c r="Q317" s="605"/>
      <c r="R317" s="605"/>
      <c r="S317" s="605"/>
      <c r="T317" s="605"/>
      <c r="U317" s="605"/>
      <c r="V317" s="605"/>
      <c r="W317" s="605"/>
      <c r="X317" s="605"/>
      <c r="Y317" s="605"/>
      <c r="Z317" s="605"/>
      <c r="AA317" s="605"/>
      <c r="AB317" s="605"/>
      <c r="AC317" s="605"/>
      <c r="AD317" s="605"/>
      <c r="AE317" s="605"/>
      <c r="AF317" s="605"/>
    </row>
    <row r="318" spans="2:32" x14ac:dyDescent="0.25">
      <c r="B318" s="605" t="str">
        <f>IF(Notes!E120="","",Notes!E120)</f>
        <v/>
      </c>
      <c r="C318" s="605"/>
      <c r="D318" s="605"/>
      <c r="E318" s="605"/>
      <c r="F318" s="605"/>
      <c r="G318" s="605"/>
      <c r="H318" s="605"/>
      <c r="I318" s="605"/>
      <c r="J318" s="605"/>
      <c r="K318" s="605"/>
      <c r="L318" s="605"/>
      <c r="M318" s="605"/>
      <c r="N318" s="605"/>
      <c r="O318" s="605"/>
      <c r="P318" s="605"/>
      <c r="Q318" s="605"/>
      <c r="R318" s="605"/>
      <c r="S318" s="605"/>
      <c r="T318" s="605"/>
      <c r="U318" s="605"/>
      <c r="V318" s="605"/>
      <c r="W318" s="605"/>
      <c r="X318" s="605"/>
      <c r="Y318" s="605"/>
      <c r="Z318" s="605"/>
      <c r="AA318" s="605"/>
      <c r="AB318" s="605"/>
      <c r="AC318" s="605"/>
      <c r="AD318" s="605"/>
      <c r="AE318" s="605"/>
      <c r="AF318" s="605"/>
    </row>
    <row r="319" spans="2:32" x14ac:dyDescent="0.25">
      <c r="B319" s="605" t="str">
        <f>IF(Notes!E121="","",Notes!E121)</f>
        <v/>
      </c>
      <c r="C319" s="605"/>
      <c r="D319" s="605"/>
      <c r="E319" s="605"/>
      <c r="F319" s="605"/>
      <c r="G319" s="605"/>
      <c r="H319" s="605"/>
      <c r="I319" s="605"/>
      <c r="J319" s="605"/>
      <c r="K319" s="605"/>
      <c r="L319" s="605"/>
      <c r="M319" s="605"/>
      <c r="N319" s="605"/>
      <c r="O319" s="605"/>
      <c r="P319" s="605"/>
      <c r="Q319" s="605"/>
      <c r="R319" s="605"/>
      <c r="S319" s="605"/>
      <c r="T319" s="605"/>
      <c r="U319" s="605"/>
      <c r="V319" s="605"/>
      <c r="W319" s="605"/>
      <c r="X319" s="605"/>
      <c r="Y319" s="605"/>
      <c r="Z319" s="605"/>
      <c r="AA319" s="605"/>
      <c r="AB319" s="605"/>
      <c r="AC319" s="605"/>
      <c r="AD319" s="605"/>
      <c r="AE319" s="605"/>
      <c r="AF319" s="605"/>
    </row>
    <row r="320" spans="2:32" x14ac:dyDescent="0.25">
      <c r="B320" s="605" t="str">
        <f>IF(Notes!E122="","",Notes!E122)</f>
        <v/>
      </c>
      <c r="C320" s="605"/>
      <c r="D320" s="605"/>
      <c r="E320" s="605"/>
      <c r="F320" s="605"/>
      <c r="G320" s="605"/>
      <c r="H320" s="605"/>
      <c r="I320" s="605"/>
      <c r="J320" s="605"/>
      <c r="K320" s="605"/>
      <c r="L320" s="605"/>
      <c r="M320" s="605"/>
      <c r="N320" s="605"/>
      <c r="O320" s="605"/>
      <c r="P320" s="605"/>
      <c r="Q320" s="605"/>
      <c r="R320" s="605"/>
      <c r="S320" s="605"/>
      <c r="T320" s="605"/>
      <c r="U320" s="605"/>
      <c r="V320" s="605"/>
      <c r="W320" s="605"/>
      <c r="X320" s="605"/>
      <c r="Y320" s="605"/>
      <c r="Z320" s="605"/>
      <c r="AA320" s="605"/>
      <c r="AB320" s="605"/>
      <c r="AC320" s="605"/>
      <c r="AD320" s="605"/>
      <c r="AE320" s="605"/>
      <c r="AF320" s="605"/>
    </row>
    <row r="321" spans="2:32" x14ac:dyDescent="0.25">
      <c r="B321" s="605" t="str">
        <f>IF(Notes!E123="","",Notes!E123)</f>
        <v/>
      </c>
      <c r="C321" s="605"/>
      <c r="D321" s="605"/>
      <c r="E321" s="605"/>
      <c r="F321" s="605"/>
      <c r="G321" s="605"/>
      <c r="H321" s="605"/>
      <c r="I321" s="605"/>
      <c r="J321" s="605"/>
      <c r="K321" s="605"/>
      <c r="L321" s="605"/>
      <c r="M321" s="605"/>
      <c r="N321" s="605"/>
      <c r="O321" s="605"/>
      <c r="P321" s="605"/>
      <c r="Q321" s="605"/>
      <c r="R321" s="605"/>
      <c r="S321" s="605"/>
      <c r="T321" s="605"/>
      <c r="U321" s="605"/>
      <c r="V321" s="605"/>
      <c r="W321" s="605"/>
      <c r="X321" s="605"/>
      <c r="Y321" s="605"/>
      <c r="Z321" s="605"/>
      <c r="AA321" s="605"/>
      <c r="AB321" s="605"/>
      <c r="AC321" s="605"/>
      <c r="AD321" s="605"/>
      <c r="AE321" s="605"/>
      <c r="AF321" s="605"/>
    </row>
    <row r="322" spans="2:32" x14ac:dyDescent="0.25">
      <c r="B322" s="605" t="str">
        <f>IF(Notes!E124="","",Notes!E124)</f>
        <v/>
      </c>
      <c r="C322" s="605"/>
      <c r="D322" s="605"/>
      <c r="E322" s="605"/>
      <c r="F322" s="605"/>
      <c r="G322" s="605"/>
      <c r="H322" s="605"/>
      <c r="I322" s="605"/>
      <c r="J322" s="605"/>
      <c r="K322" s="605"/>
      <c r="L322" s="605"/>
      <c r="M322" s="605"/>
      <c r="N322" s="605"/>
      <c r="O322" s="605"/>
      <c r="P322" s="605"/>
      <c r="Q322" s="605"/>
      <c r="R322" s="605"/>
      <c r="S322" s="605"/>
      <c r="T322" s="605"/>
      <c r="U322" s="605"/>
      <c r="V322" s="605"/>
      <c r="W322" s="605"/>
      <c r="X322" s="605"/>
      <c r="Y322" s="605"/>
      <c r="Z322" s="605"/>
      <c r="AA322" s="605"/>
      <c r="AB322" s="605"/>
      <c r="AC322" s="605"/>
      <c r="AD322" s="605"/>
      <c r="AE322" s="605"/>
      <c r="AF322" s="605"/>
    </row>
    <row r="323" spans="2:32" x14ac:dyDescent="0.25">
      <c r="B323" s="605" t="str">
        <f>IF(Notes!E125="","",Notes!E125)</f>
        <v/>
      </c>
      <c r="C323" s="605"/>
      <c r="D323" s="605"/>
      <c r="E323" s="605"/>
      <c r="F323" s="605"/>
      <c r="G323" s="605"/>
      <c r="H323" s="605"/>
      <c r="I323" s="605"/>
      <c r="J323" s="605"/>
      <c r="K323" s="605"/>
      <c r="L323" s="605"/>
      <c r="M323" s="605"/>
      <c r="N323" s="605"/>
      <c r="O323" s="605"/>
      <c r="P323" s="605"/>
      <c r="Q323" s="605"/>
      <c r="R323" s="605"/>
      <c r="S323" s="605"/>
      <c r="T323" s="605"/>
      <c r="U323" s="605"/>
      <c r="V323" s="605"/>
      <c r="W323" s="605"/>
      <c r="X323" s="605"/>
      <c r="Y323" s="605"/>
      <c r="Z323" s="605"/>
      <c r="AA323" s="605"/>
      <c r="AB323" s="605"/>
      <c r="AC323" s="605"/>
      <c r="AD323" s="605"/>
      <c r="AE323" s="605"/>
      <c r="AF323" s="605"/>
    </row>
    <row r="324" spans="2:32" x14ac:dyDescent="0.25">
      <c r="B324" s="605" t="str">
        <f>IF(Notes!E126="","",Notes!E126)</f>
        <v/>
      </c>
      <c r="C324" s="605"/>
      <c r="D324" s="605"/>
      <c r="E324" s="605"/>
      <c r="F324" s="605"/>
      <c r="G324" s="605"/>
      <c r="H324" s="605"/>
      <c r="I324" s="605"/>
      <c r="J324" s="605"/>
      <c r="K324" s="605"/>
      <c r="L324" s="605"/>
      <c r="M324" s="605"/>
      <c r="N324" s="605"/>
      <c r="O324" s="605"/>
      <c r="P324" s="605"/>
      <c r="Q324" s="605"/>
      <c r="R324" s="605"/>
      <c r="S324" s="605"/>
      <c r="T324" s="605"/>
      <c r="U324" s="605"/>
      <c r="V324" s="605"/>
      <c r="W324" s="605"/>
      <c r="X324" s="605"/>
      <c r="Y324" s="605"/>
      <c r="Z324" s="605"/>
      <c r="AA324" s="605"/>
      <c r="AB324" s="605"/>
      <c r="AC324" s="605"/>
      <c r="AD324" s="605"/>
      <c r="AE324" s="605"/>
      <c r="AF324" s="605"/>
    </row>
    <row r="325" spans="2:32" x14ac:dyDescent="0.25">
      <c r="B325" s="605" t="str">
        <f>IF(Notes!E127="","",Notes!E127)</f>
        <v/>
      </c>
      <c r="C325" s="605"/>
      <c r="D325" s="605"/>
      <c r="E325" s="605"/>
      <c r="F325" s="605"/>
      <c r="G325" s="605"/>
      <c r="H325" s="605"/>
      <c r="I325" s="605"/>
      <c r="J325" s="605"/>
      <c r="K325" s="605"/>
      <c r="L325" s="605"/>
      <c r="M325" s="605"/>
      <c r="N325" s="605"/>
      <c r="O325" s="605"/>
      <c r="P325" s="605"/>
      <c r="Q325" s="605"/>
      <c r="R325" s="605"/>
      <c r="S325" s="605"/>
      <c r="T325" s="605"/>
      <c r="U325" s="605"/>
      <c r="V325" s="605"/>
      <c r="W325" s="605"/>
      <c r="X325" s="605"/>
      <c r="Y325" s="605"/>
      <c r="Z325" s="605"/>
      <c r="AA325" s="605"/>
      <c r="AB325" s="605"/>
      <c r="AC325" s="605"/>
      <c r="AD325" s="605"/>
      <c r="AE325" s="605"/>
      <c r="AF325" s="605"/>
    </row>
    <row r="326" spans="2:32" x14ac:dyDescent="0.25">
      <c r="B326" s="605" t="str">
        <f>IF(Notes!E128="","",Notes!E128)</f>
        <v/>
      </c>
      <c r="C326" s="605"/>
      <c r="D326" s="605"/>
      <c r="E326" s="605"/>
      <c r="F326" s="605"/>
      <c r="G326" s="605"/>
      <c r="H326" s="605"/>
      <c r="I326" s="605"/>
      <c r="J326" s="605"/>
      <c r="K326" s="605"/>
      <c r="L326" s="605"/>
      <c r="M326" s="605"/>
      <c r="N326" s="605"/>
      <c r="O326" s="605"/>
      <c r="P326" s="605"/>
      <c r="Q326" s="605"/>
      <c r="R326" s="605"/>
      <c r="S326" s="605"/>
      <c r="T326" s="605"/>
      <c r="U326" s="605"/>
      <c r="V326" s="605"/>
      <c r="W326" s="605"/>
      <c r="X326" s="605"/>
      <c r="Y326" s="605"/>
      <c r="Z326" s="605"/>
      <c r="AA326" s="605"/>
      <c r="AB326" s="605"/>
      <c r="AC326" s="605"/>
      <c r="AD326" s="605"/>
      <c r="AE326" s="605"/>
      <c r="AF326" s="605"/>
    </row>
    <row r="327" spans="2:32" x14ac:dyDescent="0.25">
      <c r="B327" s="605" t="str">
        <f>IF(Notes!E129="","",Notes!E129)</f>
        <v/>
      </c>
      <c r="C327" s="605"/>
      <c r="D327" s="605"/>
      <c r="E327" s="605"/>
      <c r="F327" s="605"/>
      <c r="G327" s="605"/>
      <c r="H327" s="605"/>
      <c r="I327" s="605"/>
      <c r="J327" s="605"/>
      <c r="K327" s="605"/>
      <c r="L327" s="605"/>
      <c r="M327" s="605"/>
      <c r="N327" s="605"/>
      <c r="O327" s="605"/>
      <c r="P327" s="605"/>
      <c r="Q327" s="605"/>
      <c r="R327" s="605"/>
      <c r="S327" s="605"/>
      <c r="T327" s="605"/>
      <c r="U327" s="605"/>
      <c r="V327" s="605"/>
      <c r="W327" s="605"/>
      <c r="X327" s="605"/>
      <c r="Y327" s="605"/>
      <c r="Z327" s="605"/>
      <c r="AA327" s="605"/>
      <c r="AB327" s="605"/>
      <c r="AC327" s="605"/>
      <c r="AD327" s="605"/>
      <c r="AE327" s="605"/>
      <c r="AF327" s="605"/>
    </row>
    <row r="328" spans="2:32" x14ac:dyDescent="0.25">
      <c r="B328" s="605" t="str">
        <f>IF(Notes!E130="","",Notes!E130)</f>
        <v/>
      </c>
      <c r="C328" s="605"/>
      <c r="D328" s="605"/>
      <c r="E328" s="605"/>
      <c r="F328" s="605"/>
      <c r="G328" s="605"/>
      <c r="H328" s="605"/>
      <c r="I328" s="605"/>
      <c r="J328" s="605"/>
      <c r="K328" s="605"/>
      <c r="L328" s="605"/>
      <c r="M328" s="605"/>
      <c r="N328" s="605"/>
      <c r="O328" s="605"/>
      <c r="P328" s="605"/>
      <c r="Q328" s="605"/>
      <c r="R328" s="605"/>
      <c r="S328" s="605"/>
      <c r="T328" s="605"/>
      <c r="U328" s="605"/>
      <c r="V328" s="605"/>
      <c r="W328" s="605"/>
      <c r="X328" s="605"/>
      <c r="Y328" s="605"/>
      <c r="Z328" s="605"/>
      <c r="AA328" s="605"/>
      <c r="AB328" s="605"/>
      <c r="AC328" s="605"/>
      <c r="AD328" s="605"/>
      <c r="AE328" s="605"/>
      <c r="AF328" s="605"/>
    </row>
    <row r="329" spans="2:32" x14ac:dyDescent="0.25">
      <c r="B329" s="605" t="str">
        <f>IF(Notes!E131="","",Notes!E131)</f>
        <v/>
      </c>
      <c r="C329" s="605"/>
      <c r="D329" s="605"/>
      <c r="E329" s="605"/>
      <c r="F329" s="605"/>
      <c r="G329" s="605"/>
      <c r="H329" s="605"/>
      <c r="I329" s="605"/>
      <c r="J329" s="605"/>
      <c r="K329" s="605"/>
      <c r="L329" s="605"/>
      <c r="M329" s="605"/>
      <c r="N329" s="605"/>
      <c r="O329" s="605"/>
      <c r="P329" s="605"/>
      <c r="Q329" s="605"/>
      <c r="R329" s="605"/>
      <c r="S329" s="605"/>
      <c r="T329" s="605"/>
      <c r="U329" s="605"/>
      <c r="V329" s="605"/>
      <c r="W329" s="605"/>
      <c r="X329" s="605"/>
      <c r="Y329" s="605"/>
      <c r="Z329" s="605"/>
      <c r="AA329" s="605"/>
      <c r="AB329" s="605"/>
      <c r="AC329" s="605"/>
      <c r="AD329" s="605"/>
      <c r="AE329" s="605"/>
      <c r="AF329" s="605"/>
    </row>
    <row r="330" spans="2:32" x14ac:dyDescent="0.25">
      <c r="B330" s="605" t="str">
        <f>IF(Notes!E132="","",Notes!E132)</f>
        <v/>
      </c>
      <c r="C330" s="605"/>
      <c r="D330" s="605"/>
      <c r="E330" s="605"/>
      <c r="F330" s="605"/>
      <c r="G330" s="605"/>
      <c r="H330" s="605"/>
      <c r="I330" s="605"/>
      <c r="J330" s="605"/>
      <c r="K330" s="605"/>
      <c r="L330" s="605"/>
      <c r="M330" s="605"/>
      <c r="N330" s="605"/>
      <c r="O330" s="605"/>
      <c r="P330" s="605"/>
      <c r="Q330" s="605"/>
      <c r="R330" s="605"/>
      <c r="S330" s="605"/>
      <c r="T330" s="605"/>
      <c r="U330" s="605"/>
      <c r="V330" s="605"/>
      <c r="W330" s="605"/>
      <c r="X330" s="605"/>
      <c r="Y330" s="605"/>
      <c r="Z330" s="605"/>
      <c r="AA330" s="605"/>
      <c r="AB330" s="605"/>
      <c r="AC330" s="605"/>
      <c r="AD330" s="605"/>
      <c r="AE330" s="605"/>
      <c r="AF330" s="605"/>
    </row>
    <row r="331" spans="2:32" x14ac:dyDescent="0.25">
      <c r="B331" s="605" t="str">
        <f>IF(Notes!E133="","",Notes!E133)</f>
        <v/>
      </c>
      <c r="C331" s="605"/>
      <c r="D331" s="605"/>
      <c r="E331" s="605"/>
      <c r="F331" s="605"/>
      <c r="G331" s="605"/>
      <c r="H331" s="605"/>
      <c r="I331" s="605"/>
      <c r="J331" s="605"/>
      <c r="K331" s="605"/>
      <c r="L331" s="605"/>
      <c r="M331" s="605"/>
      <c r="N331" s="605"/>
      <c r="O331" s="605"/>
      <c r="P331" s="605"/>
      <c r="Q331" s="605"/>
      <c r="R331" s="605"/>
      <c r="S331" s="605"/>
      <c r="T331" s="605"/>
      <c r="U331" s="605"/>
      <c r="V331" s="605"/>
      <c r="W331" s="605"/>
      <c r="X331" s="605"/>
      <c r="Y331" s="605"/>
      <c r="Z331" s="605"/>
      <c r="AA331" s="605"/>
      <c r="AB331" s="605"/>
      <c r="AC331" s="605"/>
      <c r="AD331" s="605"/>
      <c r="AE331" s="605"/>
      <c r="AF331" s="605"/>
    </row>
    <row r="332" spans="2:32" x14ac:dyDescent="0.25">
      <c r="B332" s="605" t="str">
        <f>IF(Notes!E134="","",Notes!E134)</f>
        <v/>
      </c>
      <c r="C332" s="605"/>
      <c r="D332" s="605"/>
      <c r="E332" s="605"/>
      <c r="F332" s="605"/>
      <c r="G332" s="605"/>
      <c r="H332" s="605"/>
      <c r="I332" s="605"/>
      <c r="J332" s="605"/>
      <c r="K332" s="605"/>
      <c r="L332" s="605"/>
      <c r="M332" s="605"/>
      <c r="N332" s="605"/>
      <c r="O332" s="605"/>
      <c r="P332" s="605"/>
      <c r="Q332" s="605"/>
      <c r="R332" s="605"/>
      <c r="S332" s="605"/>
      <c r="T332" s="605"/>
      <c r="U332" s="605"/>
      <c r="V332" s="605"/>
      <c r="W332" s="605"/>
      <c r="X332" s="605"/>
      <c r="Y332" s="605"/>
      <c r="Z332" s="605"/>
      <c r="AA332" s="605"/>
      <c r="AB332" s="605"/>
      <c r="AC332" s="605"/>
      <c r="AD332" s="605"/>
      <c r="AE332" s="605"/>
      <c r="AF332" s="605"/>
    </row>
    <row r="333" spans="2:32" x14ac:dyDescent="0.25">
      <c r="B333" s="605" t="str">
        <f>IF(Notes!E135="","",Notes!E135)</f>
        <v/>
      </c>
      <c r="C333" s="605"/>
      <c r="D333" s="605"/>
      <c r="E333" s="605"/>
      <c r="F333" s="605"/>
      <c r="G333" s="605"/>
      <c r="H333" s="605"/>
      <c r="I333" s="605"/>
      <c r="J333" s="605"/>
      <c r="K333" s="605"/>
      <c r="L333" s="605"/>
      <c r="M333" s="605"/>
      <c r="N333" s="605"/>
      <c r="O333" s="605"/>
      <c r="P333" s="605"/>
      <c r="Q333" s="605"/>
      <c r="R333" s="605"/>
      <c r="S333" s="605"/>
      <c r="T333" s="605"/>
      <c r="U333" s="605"/>
      <c r="V333" s="605"/>
      <c r="W333" s="605"/>
      <c r="X333" s="605"/>
      <c r="Y333" s="605"/>
      <c r="Z333" s="605"/>
      <c r="AA333" s="605"/>
      <c r="AB333" s="605"/>
      <c r="AC333" s="605"/>
      <c r="AD333" s="605"/>
      <c r="AE333" s="605"/>
      <c r="AF333" s="605"/>
    </row>
    <row r="334" spans="2:32" x14ac:dyDescent="0.25">
      <c r="B334" s="605" t="str">
        <f>IF(Notes!E136="","",Notes!E136)</f>
        <v/>
      </c>
      <c r="C334" s="605"/>
      <c r="D334" s="605"/>
      <c r="E334" s="605"/>
      <c r="F334" s="605"/>
      <c r="G334" s="605"/>
      <c r="H334" s="605"/>
      <c r="I334" s="605"/>
      <c r="J334" s="605"/>
      <c r="K334" s="605"/>
      <c r="L334" s="605"/>
      <c r="M334" s="605"/>
      <c r="N334" s="605"/>
      <c r="O334" s="605"/>
      <c r="P334" s="605"/>
      <c r="Q334" s="605"/>
      <c r="R334" s="605"/>
      <c r="S334" s="605"/>
      <c r="T334" s="605"/>
      <c r="U334" s="605"/>
      <c r="V334" s="605"/>
      <c r="W334" s="605"/>
      <c r="X334" s="605"/>
      <c r="Y334" s="605"/>
      <c r="Z334" s="605"/>
      <c r="AA334" s="605"/>
      <c r="AB334" s="605"/>
      <c r="AC334" s="605"/>
      <c r="AD334" s="605"/>
      <c r="AE334" s="605"/>
      <c r="AF334" s="605"/>
    </row>
    <row r="335" spans="2:32" x14ac:dyDescent="0.25">
      <c r="B335" s="605" t="str">
        <f>IF(Notes!E137="","",Notes!E137)</f>
        <v/>
      </c>
      <c r="C335" s="605"/>
      <c r="D335" s="605"/>
      <c r="E335" s="605"/>
      <c r="F335" s="605"/>
      <c r="G335" s="605"/>
      <c r="H335" s="605"/>
      <c r="I335" s="605"/>
      <c r="J335" s="605"/>
      <c r="K335" s="605"/>
      <c r="L335" s="605"/>
      <c r="M335" s="605"/>
      <c r="N335" s="605"/>
      <c r="O335" s="605"/>
      <c r="P335" s="605"/>
      <c r="Q335" s="605"/>
      <c r="R335" s="605"/>
      <c r="S335" s="605"/>
      <c r="T335" s="605"/>
      <c r="U335" s="605"/>
      <c r="V335" s="605"/>
      <c r="W335" s="605"/>
      <c r="X335" s="605"/>
      <c r="Y335" s="605"/>
      <c r="Z335" s="605"/>
      <c r="AA335" s="605"/>
      <c r="AB335" s="605"/>
      <c r="AC335" s="605"/>
      <c r="AD335" s="605"/>
      <c r="AE335" s="605"/>
      <c r="AF335" s="605"/>
    </row>
    <row r="336" spans="2:32" x14ac:dyDescent="0.25">
      <c r="B336" s="605" t="str">
        <f>IF(Notes!E138="","",Notes!E138)</f>
        <v/>
      </c>
      <c r="C336" s="605"/>
      <c r="D336" s="605"/>
      <c r="E336" s="605"/>
      <c r="F336" s="605"/>
      <c r="G336" s="605"/>
      <c r="H336" s="605"/>
      <c r="I336" s="605"/>
      <c r="J336" s="605"/>
      <c r="K336" s="605"/>
      <c r="L336" s="605"/>
      <c r="M336" s="605"/>
      <c r="N336" s="605"/>
      <c r="O336" s="605"/>
      <c r="P336" s="605"/>
      <c r="Q336" s="605"/>
      <c r="R336" s="605"/>
      <c r="S336" s="605"/>
      <c r="T336" s="605"/>
      <c r="U336" s="605"/>
      <c r="V336" s="605"/>
      <c r="W336" s="605"/>
      <c r="X336" s="605"/>
      <c r="Y336" s="605"/>
      <c r="Z336" s="605"/>
      <c r="AA336" s="605"/>
      <c r="AB336" s="605"/>
      <c r="AC336" s="605"/>
      <c r="AD336" s="605"/>
      <c r="AE336" s="605"/>
      <c r="AF336" s="605"/>
    </row>
    <row r="337" spans="2:32" x14ac:dyDescent="0.25">
      <c r="B337" s="605" t="str">
        <f>IF(Notes!E139="","",Notes!E139)</f>
        <v/>
      </c>
      <c r="C337" s="605"/>
      <c r="D337" s="605"/>
      <c r="E337" s="605"/>
      <c r="F337" s="605"/>
      <c r="G337" s="605"/>
      <c r="H337" s="605"/>
      <c r="I337" s="605"/>
      <c r="J337" s="605"/>
      <c r="K337" s="605"/>
      <c r="L337" s="605"/>
      <c r="M337" s="605"/>
      <c r="N337" s="605"/>
      <c r="O337" s="605"/>
      <c r="P337" s="605"/>
      <c r="Q337" s="605"/>
      <c r="R337" s="605"/>
      <c r="S337" s="605"/>
      <c r="T337" s="605"/>
      <c r="U337" s="605"/>
      <c r="V337" s="605"/>
      <c r="W337" s="605"/>
      <c r="X337" s="605"/>
      <c r="Y337" s="605"/>
      <c r="Z337" s="605"/>
      <c r="AA337" s="605"/>
      <c r="AB337" s="605"/>
      <c r="AC337" s="605"/>
      <c r="AD337" s="605"/>
      <c r="AE337" s="605"/>
      <c r="AF337" s="605"/>
    </row>
    <row r="338" spans="2:32" x14ac:dyDescent="0.25">
      <c r="B338" s="605" t="str">
        <f>IF(Notes!E140="","",Notes!E140)</f>
        <v/>
      </c>
      <c r="C338" s="605"/>
      <c r="D338" s="605"/>
      <c r="E338" s="605"/>
      <c r="F338" s="605"/>
      <c r="G338" s="605"/>
      <c r="H338" s="605"/>
      <c r="I338" s="605"/>
      <c r="J338" s="605"/>
      <c r="K338" s="605"/>
      <c r="L338" s="605"/>
      <c r="M338" s="605"/>
      <c r="N338" s="605"/>
      <c r="O338" s="605"/>
      <c r="P338" s="605"/>
      <c r="Q338" s="605"/>
      <c r="R338" s="605"/>
      <c r="S338" s="605"/>
      <c r="T338" s="605"/>
      <c r="U338" s="605"/>
      <c r="V338" s="605"/>
      <c r="W338" s="605"/>
      <c r="X338" s="605"/>
      <c r="Y338" s="605"/>
      <c r="Z338" s="605"/>
      <c r="AA338" s="605"/>
      <c r="AB338" s="605"/>
      <c r="AC338" s="605"/>
      <c r="AD338" s="605"/>
      <c r="AE338" s="605"/>
      <c r="AF338" s="605"/>
    </row>
    <row r="339" spans="2:32" x14ac:dyDescent="0.25">
      <c r="B339" s="605" t="str">
        <f>IF(Notes!E141="","",Notes!E141)</f>
        <v/>
      </c>
      <c r="C339" s="605"/>
      <c r="D339" s="605"/>
      <c r="E339" s="605"/>
      <c r="F339" s="605"/>
      <c r="G339" s="605"/>
      <c r="H339" s="605"/>
      <c r="I339" s="605"/>
      <c r="J339" s="605"/>
      <c r="K339" s="605"/>
      <c r="L339" s="605"/>
      <c r="M339" s="605"/>
      <c r="N339" s="605"/>
      <c r="O339" s="605"/>
      <c r="P339" s="605"/>
      <c r="Q339" s="605"/>
      <c r="R339" s="605"/>
      <c r="S339" s="605"/>
      <c r="T339" s="605"/>
      <c r="U339" s="605"/>
      <c r="V339" s="605"/>
      <c r="W339" s="605"/>
      <c r="X339" s="605"/>
      <c r="Y339" s="605"/>
      <c r="Z339" s="605"/>
      <c r="AA339" s="605"/>
      <c r="AB339" s="605"/>
      <c r="AC339" s="605"/>
      <c r="AD339" s="605"/>
      <c r="AE339" s="605"/>
      <c r="AF339" s="605"/>
    </row>
    <row r="340" spans="2:32" x14ac:dyDescent="0.25">
      <c r="B340" s="605" t="str">
        <f>IF(Notes!E142="","",Notes!E142)</f>
        <v/>
      </c>
      <c r="C340" s="605"/>
      <c r="D340" s="605"/>
      <c r="E340" s="605"/>
      <c r="F340" s="605"/>
      <c r="G340" s="605"/>
      <c r="H340" s="605"/>
      <c r="I340" s="605"/>
      <c r="J340" s="605"/>
      <c r="K340" s="605"/>
      <c r="L340" s="605"/>
      <c r="M340" s="605"/>
      <c r="N340" s="605"/>
      <c r="O340" s="605"/>
      <c r="P340" s="605"/>
      <c r="Q340" s="605"/>
      <c r="R340" s="605"/>
      <c r="S340" s="605"/>
      <c r="T340" s="605"/>
      <c r="U340" s="605"/>
      <c r="V340" s="605"/>
      <c r="W340" s="605"/>
      <c r="X340" s="605"/>
      <c r="Y340" s="605"/>
      <c r="Z340" s="605"/>
      <c r="AA340" s="605"/>
      <c r="AB340" s="605"/>
      <c r="AC340" s="605"/>
      <c r="AD340" s="605"/>
      <c r="AE340" s="605"/>
      <c r="AF340" s="605"/>
    </row>
    <row r="341" spans="2:32" x14ac:dyDescent="0.25">
      <c r="B341" s="605" t="str">
        <f>IF(Notes!E143="","",Notes!E143)</f>
        <v/>
      </c>
      <c r="C341" s="605"/>
      <c r="D341" s="605"/>
      <c r="E341" s="605"/>
      <c r="F341" s="605"/>
      <c r="G341" s="605"/>
      <c r="H341" s="605"/>
      <c r="I341" s="605"/>
      <c r="J341" s="605"/>
      <c r="K341" s="605"/>
      <c r="L341" s="605"/>
      <c r="M341" s="605"/>
      <c r="N341" s="605"/>
      <c r="O341" s="605"/>
      <c r="P341" s="605"/>
      <c r="Q341" s="605"/>
      <c r="R341" s="605"/>
      <c r="S341" s="605"/>
      <c r="T341" s="605"/>
      <c r="U341" s="605"/>
      <c r="V341" s="605"/>
      <c r="W341" s="605"/>
      <c r="X341" s="605"/>
      <c r="Y341" s="605"/>
      <c r="Z341" s="605"/>
      <c r="AA341" s="605"/>
      <c r="AB341" s="605"/>
      <c r="AC341" s="605"/>
      <c r="AD341" s="605"/>
      <c r="AE341" s="605"/>
      <c r="AF341" s="605"/>
    </row>
    <row r="342" spans="2:32" x14ac:dyDescent="0.25">
      <c r="B342" s="605" t="str">
        <f>IF(Notes!E144="","",Notes!E144)</f>
        <v/>
      </c>
      <c r="C342" s="605"/>
      <c r="D342" s="605"/>
      <c r="E342" s="605"/>
      <c r="F342" s="605"/>
      <c r="G342" s="605"/>
      <c r="H342" s="605"/>
      <c r="I342" s="605"/>
      <c r="J342" s="605"/>
      <c r="K342" s="605"/>
      <c r="L342" s="605"/>
      <c r="M342" s="605"/>
      <c r="N342" s="605"/>
      <c r="O342" s="605"/>
      <c r="P342" s="605"/>
      <c r="Q342" s="605"/>
      <c r="R342" s="605"/>
      <c r="S342" s="605"/>
      <c r="T342" s="605"/>
      <c r="U342" s="605"/>
      <c r="V342" s="605"/>
      <c r="W342" s="605"/>
      <c r="X342" s="605"/>
      <c r="Y342" s="605"/>
      <c r="Z342" s="605"/>
      <c r="AA342" s="605"/>
      <c r="AB342" s="605"/>
      <c r="AC342" s="605"/>
      <c r="AD342" s="605"/>
      <c r="AE342" s="605"/>
      <c r="AF342" s="605"/>
    </row>
    <row r="343" spans="2:32" x14ac:dyDescent="0.25">
      <c r="B343" s="605" t="str">
        <f>IF(Notes!E145="","",Notes!E145)</f>
        <v/>
      </c>
      <c r="C343" s="605"/>
      <c r="D343" s="605"/>
      <c r="E343" s="605"/>
      <c r="F343" s="605"/>
      <c r="G343" s="605"/>
      <c r="H343" s="605"/>
      <c r="I343" s="605"/>
      <c r="J343" s="605"/>
      <c r="K343" s="605"/>
      <c r="L343" s="605"/>
      <c r="M343" s="605"/>
      <c r="N343" s="605"/>
      <c r="O343" s="605"/>
      <c r="P343" s="605"/>
      <c r="Q343" s="605"/>
      <c r="R343" s="605"/>
      <c r="S343" s="605"/>
      <c r="T343" s="605"/>
      <c r="U343" s="605"/>
      <c r="V343" s="605"/>
      <c r="W343" s="605"/>
      <c r="X343" s="605"/>
      <c r="Y343" s="605"/>
      <c r="Z343" s="605"/>
      <c r="AA343" s="605"/>
      <c r="AB343" s="605"/>
      <c r="AC343" s="605"/>
      <c r="AD343" s="605"/>
      <c r="AE343" s="605"/>
      <c r="AF343" s="605"/>
    </row>
    <row r="344" spans="2:32" x14ac:dyDescent="0.25">
      <c r="B344" s="605" t="str">
        <f>IF(Notes!E146="","",Notes!E146)</f>
        <v/>
      </c>
      <c r="C344" s="605"/>
      <c r="D344" s="605"/>
      <c r="E344" s="605"/>
      <c r="F344" s="605"/>
      <c r="G344" s="605"/>
      <c r="H344" s="605"/>
      <c r="I344" s="605"/>
      <c r="J344" s="605"/>
      <c r="K344" s="605"/>
      <c r="L344" s="605"/>
      <c r="M344" s="605"/>
      <c r="N344" s="605"/>
      <c r="O344" s="605"/>
      <c r="P344" s="605"/>
      <c r="Q344" s="605"/>
      <c r="R344" s="605"/>
      <c r="S344" s="605"/>
      <c r="T344" s="605"/>
      <c r="U344" s="605"/>
      <c r="V344" s="605"/>
      <c r="W344" s="605"/>
      <c r="X344" s="605"/>
      <c r="Y344" s="605"/>
      <c r="Z344" s="605"/>
      <c r="AA344" s="605"/>
      <c r="AB344" s="605"/>
      <c r="AC344" s="605"/>
      <c r="AD344" s="605"/>
      <c r="AE344" s="605"/>
      <c r="AF344" s="605"/>
    </row>
    <row r="345" spans="2:32" x14ac:dyDescent="0.25">
      <c r="B345" s="605" t="str">
        <f>IF(Notes!E147="","",Notes!E147)</f>
        <v/>
      </c>
      <c r="C345" s="605"/>
      <c r="D345" s="605"/>
      <c r="E345" s="605"/>
      <c r="F345" s="605"/>
      <c r="G345" s="605"/>
      <c r="H345" s="605"/>
      <c r="I345" s="605"/>
      <c r="J345" s="605"/>
      <c r="K345" s="605"/>
      <c r="L345" s="605"/>
      <c r="M345" s="605"/>
      <c r="N345" s="605"/>
      <c r="O345" s="605"/>
      <c r="P345" s="605"/>
      <c r="Q345" s="605"/>
      <c r="R345" s="605"/>
      <c r="S345" s="605"/>
      <c r="T345" s="605"/>
      <c r="U345" s="605"/>
      <c r="V345" s="605"/>
      <c r="W345" s="605"/>
      <c r="X345" s="605"/>
      <c r="Y345" s="605"/>
      <c r="Z345" s="605"/>
      <c r="AA345" s="605"/>
      <c r="AB345" s="605"/>
      <c r="AC345" s="605"/>
      <c r="AD345" s="605"/>
      <c r="AE345" s="605"/>
      <c r="AF345" s="605"/>
    </row>
    <row r="346" spans="2:32" x14ac:dyDescent="0.25">
      <c r="B346" s="605" t="str">
        <f>IF(Notes!E148="","",Notes!E148)</f>
        <v/>
      </c>
      <c r="C346" s="605"/>
      <c r="D346" s="605"/>
      <c r="E346" s="605"/>
      <c r="F346" s="605"/>
      <c r="G346" s="605"/>
      <c r="H346" s="605"/>
      <c r="I346" s="605"/>
      <c r="J346" s="605"/>
      <c r="K346" s="605"/>
      <c r="L346" s="605"/>
      <c r="M346" s="605"/>
      <c r="N346" s="605"/>
      <c r="O346" s="605"/>
      <c r="P346" s="605"/>
      <c r="Q346" s="605"/>
      <c r="R346" s="605"/>
      <c r="S346" s="605"/>
      <c r="T346" s="605"/>
      <c r="U346" s="605"/>
      <c r="V346" s="605"/>
      <c r="W346" s="605"/>
      <c r="X346" s="605"/>
      <c r="Y346" s="605"/>
      <c r="Z346" s="605"/>
      <c r="AA346" s="605"/>
      <c r="AB346" s="605"/>
      <c r="AC346" s="605"/>
      <c r="AD346" s="605"/>
      <c r="AE346" s="605"/>
      <c r="AF346" s="605"/>
    </row>
    <row r="347" spans="2:32" x14ac:dyDescent="0.25">
      <c r="B347" s="605" t="str">
        <f>IF(Notes!E149="","",Notes!E149)</f>
        <v/>
      </c>
      <c r="C347" s="605"/>
      <c r="D347" s="605"/>
      <c r="E347" s="605"/>
      <c r="F347" s="605"/>
      <c r="G347" s="605"/>
      <c r="H347" s="605"/>
      <c r="I347" s="605"/>
      <c r="J347" s="605"/>
      <c r="K347" s="605"/>
      <c r="L347" s="605"/>
      <c r="M347" s="605"/>
      <c r="N347" s="605"/>
      <c r="O347" s="605"/>
      <c r="P347" s="605"/>
      <c r="Q347" s="605"/>
      <c r="R347" s="605"/>
      <c r="S347" s="605"/>
      <c r="T347" s="605"/>
      <c r="U347" s="605"/>
      <c r="V347" s="605"/>
      <c r="W347" s="605"/>
      <c r="X347" s="605"/>
      <c r="Y347" s="605"/>
      <c r="Z347" s="605"/>
      <c r="AA347" s="605"/>
      <c r="AB347" s="605"/>
      <c r="AC347" s="605"/>
      <c r="AD347" s="605"/>
      <c r="AE347" s="605"/>
      <c r="AF347" s="605"/>
    </row>
    <row r="348" spans="2:32" x14ac:dyDescent="0.25">
      <c r="B348" s="605" t="str">
        <f>IF(Notes!E150="","",Notes!E150)</f>
        <v/>
      </c>
      <c r="C348" s="605"/>
      <c r="D348" s="605"/>
      <c r="E348" s="605"/>
      <c r="F348" s="605"/>
      <c r="G348" s="605"/>
      <c r="H348" s="605"/>
      <c r="I348" s="605"/>
      <c r="J348" s="605"/>
      <c r="K348" s="605"/>
      <c r="L348" s="605"/>
      <c r="M348" s="605"/>
      <c r="N348" s="605"/>
      <c r="O348" s="605"/>
      <c r="P348" s="605"/>
      <c r="Q348" s="605"/>
      <c r="R348" s="605"/>
      <c r="S348" s="605"/>
      <c r="T348" s="605"/>
      <c r="U348" s="605"/>
      <c r="V348" s="605"/>
      <c r="W348" s="605"/>
      <c r="X348" s="605"/>
      <c r="Y348" s="605"/>
      <c r="Z348" s="605"/>
      <c r="AA348" s="605"/>
      <c r="AB348" s="605"/>
      <c r="AC348" s="605"/>
      <c r="AD348" s="605"/>
      <c r="AE348" s="605"/>
      <c r="AF348" s="605"/>
    </row>
    <row r="349" spans="2:32" x14ac:dyDescent="0.25">
      <c r="B349" s="605" t="str">
        <f>IF(Notes!E151="","",Notes!E151)</f>
        <v/>
      </c>
      <c r="C349" s="605"/>
      <c r="D349" s="605"/>
      <c r="E349" s="605"/>
      <c r="F349" s="605"/>
      <c r="G349" s="605"/>
      <c r="H349" s="605"/>
      <c r="I349" s="605"/>
      <c r="J349" s="605"/>
      <c r="K349" s="605"/>
      <c r="L349" s="605"/>
      <c r="M349" s="605"/>
      <c r="N349" s="605"/>
      <c r="O349" s="605"/>
      <c r="P349" s="605"/>
      <c r="Q349" s="605"/>
      <c r="R349" s="605"/>
      <c r="S349" s="605"/>
      <c r="T349" s="605"/>
      <c r="U349" s="605"/>
      <c r="V349" s="605"/>
      <c r="W349" s="605"/>
      <c r="X349" s="605"/>
      <c r="Y349" s="605"/>
      <c r="Z349" s="605"/>
      <c r="AA349" s="605"/>
      <c r="AB349" s="605"/>
      <c r="AC349" s="605"/>
      <c r="AD349" s="605"/>
      <c r="AE349" s="605"/>
      <c r="AF349" s="605"/>
    </row>
    <row r="350" spans="2:32" x14ac:dyDescent="0.25">
      <c r="B350" s="605" t="str">
        <f>IF(Notes!E152="","",Notes!E152)</f>
        <v/>
      </c>
      <c r="C350" s="605"/>
      <c r="D350" s="605"/>
      <c r="E350" s="605"/>
      <c r="F350" s="605"/>
      <c r="G350" s="605"/>
      <c r="H350" s="605"/>
      <c r="I350" s="605"/>
      <c r="J350" s="605"/>
      <c r="K350" s="605"/>
      <c r="L350" s="605"/>
      <c r="M350" s="605"/>
      <c r="N350" s="605"/>
      <c r="O350" s="605"/>
      <c r="P350" s="605"/>
      <c r="Q350" s="605"/>
      <c r="R350" s="605"/>
      <c r="S350" s="605"/>
      <c r="T350" s="605"/>
      <c r="U350" s="605"/>
      <c r="V350" s="605"/>
      <c r="W350" s="605"/>
      <c r="X350" s="605"/>
      <c r="Y350" s="605"/>
      <c r="Z350" s="605"/>
      <c r="AA350" s="605"/>
      <c r="AB350" s="605"/>
      <c r="AC350" s="605"/>
      <c r="AD350" s="605"/>
      <c r="AE350" s="605"/>
      <c r="AF350" s="605"/>
    </row>
    <row r="351" spans="2:32" x14ac:dyDescent="0.25">
      <c r="B351" s="605" t="str">
        <f>IF(Notes!E153="","",Notes!E153)</f>
        <v/>
      </c>
      <c r="C351" s="605"/>
      <c r="D351" s="605"/>
      <c r="E351" s="605"/>
      <c r="F351" s="605"/>
      <c r="G351" s="605"/>
      <c r="H351" s="605"/>
      <c r="I351" s="605"/>
      <c r="J351" s="605"/>
      <c r="K351" s="605"/>
      <c r="L351" s="605"/>
      <c r="M351" s="605"/>
      <c r="N351" s="605"/>
      <c r="O351" s="605"/>
      <c r="P351" s="605"/>
      <c r="Q351" s="605"/>
      <c r="R351" s="605"/>
      <c r="S351" s="605"/>
      <c r="T351" s="605"/>
      <c r="U351" s="605"/>
      <c r="V351" s="605"/>
      <c r="W351" s="605"/>
      <c r="X351" s="605"/>
      <c r="Y351" s="605"/>
      <c r="Z351" s="605"/>
      <c r="AA351" s="605"/>
      <c r="AB351" s="605"/>
      <c r="AC351" s="605"/>
      <c r="AD351" s="605"/>
      <c r="AE351" s="605"/>
      <c r="AF351" s="605"/>
    </row>
    <row r="352" spans="2:32" x14ac:dyDescent="0.25">
      <c r="B352" s="605" t="str">
        <f>IF(Notes!E154="","",Notes!E154)</f>
        <v/>
      </c>
      <c r="C352" s="605"/>
      <c r="D352" s="605"/>
      <c r="E352" s="605"/>
      <c r="F352" s="605"/>
      <c r="G352" s="605"/>
      <c r="H352" s="605"/>
      <c r="I352" s="605"/>
      <c r="J352" s="605"/>
      <c r="K352" s="605"/>
      <c r="L352" s="605"/>
      <c r="M352" s="605"/>
      <c r="N352" s="605"/>
      <c r="O352" s="605"/>
      <c r="P352" s="605"/>
      <c r="Q352" s="605"/>
      <c r="R352" s="605"/>
      <c r="S352" s="605"/>
      <c r="T352" s="605"/>
      <c r="U352" s="605"/>
      <c r="V352" s="605"/>
      <c r="W352" s="605"/>
      <c r="X352" s="605"/>
      <c r="Y352" s="605"/>
      <c r="Z352" s="605"/>
      <c r="AA352" s="605"/>
      <c r="AB352" s="605"/>
      <c r="AC352" s="605"/>
      <c r="AD352" s="605"/>
      <c r="AE352" s="605"/>
      <c r="AF352" s="605"/>
    </row>
    <row r="353" spans="2:32" x14ac:dyDescent="0.25">
      <c r="B353" s="605" t="str">
        <f>IF(Notes!E155="","",Notes!E155)</f>
        <v/>
      </c>
      <c r="C353" s="605"/>
      <c r="D353" s="605"/>
      <c r="E353" s="605"/>
      <c r="F353" s="605"/>
      <c r="G353" s="605"/>
      <c r="H353" s="605"/>
      <c r="I353" s="605"/>
      <c r="J353" s="605"/>
      <c r="K353" s="605"/>
      <c r="L353" s="605"/>
      <c r="M353" s="605"/>
      <c r="N353" s="605"/>
      <c r="O353" s="605"/>
      <c r="P353" s="605"/>
      <c r="Q353" s="605"/>
      <c r="R353" s="605"/>
      <c r="S353" s="605"/>
      <c r="T353" s="605"/>
      <c r="U353" s="605"/>
      <c r="V353" s="605"/>
      <c r="W353" s="605"/>
      <c r="X353" s="605"/>
      <c r="Y353" s="605"/>
      <c r="Z353" s="605"/>
      <c r="AA353" s="605"/>
      <c r="AB353" s="605"/>
      <c r="AC353" s="605"/>
      <c r="AD353" s="605"/>
      <c r="AE353" s="605"/>
      <c r="AF353" s="605"/>
    </row>
    <row r="354" spans="2:32" x14ac:dyDescent="0.25">
      <c r="B354" s="605" t="str">
        <f>IF(Notes!E156="","",Notes!E156)</f>
        <v/>
      </c>
      <c r="C354" s="605"/>
      <c r="D354" s="605"/>
      <c r="E354" s="605"/>
      <c r="F354" s="605"/>
      <c r="G354" s="605"/>
      <c r="H354" s="605"/>
      <c r="I354" s="605"/>
      <c r="J354" s="605"/>
      <c r="K354" s="605"/>
      <c r="L354" s="605"/>
      <c r="M354" s="605"/>
      <c r="N354" s="605"/>
      <c r="O354" s="605"/>
      <c r="P354" s="605"/>
      <c r="Q354" s="605"/>
      <c r="R354" s="605"/>
      <c r="S354" s="605"/>
      <c r="T354" s="605"/>
      <c r="U354" s="605"/>
      <c r="V354" s="605"/>
      <c r="W354" s="605"/>
      <c r="X354" s="605"/>
      <c r="Y354" s="605"/>
      <c r="Z354" s="605"/>
      <c r="AA354" s="605"/>
      <c r="AB354" s="605"/>
      <c r="AC354" s="605"/>
      <c r="AD354" s="605"/>
      <c r="AE354" s="605"/>
      <c r="AF354" s="605"/>
    </row>
    <row r="355" spans="2:32" x14ac:dyDescent="0.25">
      <c r="B355" s="605" t="str">
        <f>IF(Notes!E157="","",Notes!E157)</f>
        <v/>
      </c>
      <c r="C355" s="605"/>
      <c r="D355" s="605"/>
      <c r="E355" s="605"/>
      <c r="F355" s="605"/>
      <c r="G355" s="605"/>
      <c r="H355" s="605"/>
      <c r="I355" s="605"/>
      <c r="J355" s="605"/>
      <c r="K355" s="605"/>
      <c r="L355" s="605"/>
      <c r="M355" s="605"/>
      <c r="N355" s="605"/>
      <c r="O355" s="605"/>
      <c r="P355" s="605"/>
      <c r="Q355" s="605"/>
      <c r="R355" s="605"/>
      <c r="S355" s="605"/>
      <c r="T355" s="605"/>
      <c r="U355" s="605"/>
      <c r="V355" s="605"/>
      <c r="W355" s="605"/>
      <c r="X355" s="605"/>
      <c r="Y355" s="605"/>
      <c r="Z355" s="605"/>
      <c r="AA355" s="605"/>
      <c r="AB355" s="605"/>
      <c r="AC355" s="605"/>
      <c r="AD355" s="605"/>
      <c r="AE355" s="605"/>
      <c r="AF355" s="605"/>
    </row>
    <row r="356" spans="2:32" x14ac:dyDescent="0.25">
      <c r="B356" s="605" t="str">
        <f>IF(Notes!E158="","",Notes!E158)</f>
        <v/>
      </c>
      <c r="C356" s="605"/>
      <c r="D356" s="605"/>
      <c r="E356" s="605"/>
      <c r="F356" s="605"/>
      <c r="G356" s="605"/>
      <c r="H356" s="605"/>
      <c r="I356" s="605"/>
      <c r="J356" s="605"/>
      <c r="K356" s="605"/>
      <c r="L356" s="605"/>
      <c r="M356" s="605"/>
      <c r="N356" s="605"/>
      <c r="O356" s="605"/>
      <c r="P356" s="605"/>
      <c r="Q356" s="605"/>
      <c r="R356" s="605"/>
      <c r="S356" s="605"/>
      <c r="T356" s="605"/>
      <c r="U356" s="605"/>
      <c r="V356" s="605"/>
      <c r="W356" s="605"/>
      <c r="X356" s="605"/>
      <c r="Y356" s="605"/>
      <c r="Z356" s="605"/>
      <c r="AA356" s="605"/>
      <c r="AB356" s="605"/>
      <c r="AC356" s="605"/>
      <c r="AD356" s="605"/>
      <c r="AE356" s="605"/>
      <c r="AF356" s="605"/>
    </row>
    <row r="357" spans="2:32" x14ac:dyDescent="0.25">
      <c r="B357" s="605" t="str">
        <f>IF(Notes!E159="","",Notes!E159)</f>
        <v/>
      </c>
      <c r="C357" s="605"/>
      <c r="D357" s="605"/>
      <c r="E357" s="605"/>
      <c r="F357" s="605"/>
      <c r="G357" s="605"/>
      <c r="H357" s="605"/>
      <c r="I357" s="605"/>
      <c r="J357" s="605"/>
      <c r="K357" s="605"/>
      <c r="L357" s="605"/>
      <c r="M357" s="605"/>
      <c r="N357" s="605"/>
      <c r="O357" s="605"/>
      <c r="P357" s="605"/>
      <c r="Q357" s="605"/>
      <c r="R357" s="605"/>
      <c r="S357" s="605"/>
      <c r="T357" s="605"/>
      <c r="U357" s="605"/>
      <c r="V357" s="605"/>
      <c r="W357" s="605"/>
      <c r="X357" s="605"/>
      <c r="Y357" s="605"/>
      <c r="Z357" s="605"/>
      <c r="AA357" s="605"/>
      <c r="AB357" s="605"/>
      <c r="AC357" s="605"/>
      <c r="AD357" s="605"/>
      <c r="AE357" s="605"/>
      <c r="AF357" s="605"/>
    </row>
    <row r="358" spans="2:32" x14ac:dyDescent="0.25">
      <c r="B358" s="605" t="str">
        <f>IF(Notes!E160="","",Notes!E160)</f>
        <v/>
      </c>
      <c r="C358" s="605"/>
      <c r="D358" s="605"/>
      <c r="E358" s="605"/>
      <c r="F358" s="605"/>
      <c r="G358" s="605"/>
      <c r="H358" s="605"/>
      <c r="I358" s="605"/>
      <c r="J358" s="605"/>
      <c r="K358" s="605"/>
      <c r="L358" s="605"/>
      <c r="M358" s="605"/>
      <c r="N358" s="605"/>
      <c r="O358" s="605"/>
      <c r="P358" s="605"/>
      <c r="Q358" s="605"/>
      <c r="R358" s="605"/>
      <c r="S358" s="605"/>
      <c r="T358" s="605"/>
      <c r="U358" s="605"/>
      <c r="V358" s="605"/>
      <c r="W358" s="605"/>
      <c r="X358" s="605"/>
      <c r="Y358" s="605"/>
      <c r="Z358" s="605"/>
      <c r="AA358" s="605"/>
      <c r="AB358" s="605"/>
      <c r="AC358" s="605"/>
      <c r="AD358" s="605"/>
      <c r="AE358" s="605"/>
      <c r="AF358" s="605"/>
    </row>
    <row r="359" spans="2:32" x14ac:dyDescent="0.25">
      <c r="B359" s="605" t="str">
        <f>IF(Notes!E161="","",Notes!E161)</f>
        <v/>
      </c>
      <c r="C359" s="605"/>
      <c r="D359" s="605"/>
      <c r="E359" s="605"/>
      <c r="F359" s="605"/>
      <c r="G359" s="605"/>
      <c r="H359" s="605"/>
      <c r="I359" s="605"/>
      <c r="J359" s="605"/>
      <c r="K359" s="605"/>
      <c r="L359" s="605"/>
      <c r="M359" s="605"/>
      <c r="N359" s="605"/>
      <c r="O359" s="605"/>
      <c r="P359" s="605"/>
      <c r="Q359" s="605"/>
      <c r="R359" s="605"/>
      <c r="S359" s="605"/>
      <c r="T359" s="605"/>
      <c r="U359" s="605"/>
      <c r="V359" s="605"/>
      <c r="W359" s="605"/>
      <c r="X359" s="605"/>
      <c r="Y359" s="605"/>
      <c r="Z359" s="605"/>
      <c r="AA359" s="605"/>
      <c r="AB359" s="605"/>
      <c r="AC359" s="605"/>
      <c r="AD359" s="605"/>
      <c r="AE359" s="605"/>
      <c r="AF359" s="605"/>
    </row>
    <row r="360" spans="2:32" x14ac:dyDescent="0.25">
      <c r="B360" s="605" t="str">
        <f>IF(Notes!E162="","",Notes!E162)</f>
        <v/>
      </c>
      <c r="C360" s="605"/>
      <c r="D360" s="605"/>
      <c r="E360" s="605"/>
      <c r="F360" s="605"/>
      <c r="G360" s="605"/>
      <c r="H360" s="605"/>
      <c r="I360" s="605"/>
      <c r="J360" s="605"/>
      <c r="K360" s="605"/>
      <c r="L360" s="605"/>
      <c r="M360" s="605"/>
      <c r="N360" s="605"/>
      <c r="O360" s="605"/>
      <c r="P360" s="605"/>
      <c r="Q360" s="605"/>
      <c r="R360" s="605"/>
      <c r="S360" s="605"/>
      <c r="T360" s="605"/>
      <c r="U360" s="605"/>
      <c r="V360" s="605"/>
      <c r="W360" s="605"/>
      <c r="X360" s="605"/>
      <c r="Y360" s="605"/>
      <c r="Z360" s="605"/>
      <c r="AA360" s="605"/>
      <c r="AB360" s="605"/>
      <c r="AC360" s="605"/>
      <c r="AD360" s="605"/>
      <c r="AE360" s="605"/>
      <c r="AF360" s="605"/>
    </row>
    <row r="361" spans="2:32" x14ac:dyDescent="0.25">
      <c r="B361" s="605" t="str">
        <f>IF(Notes!E163="","",Notes!E163)</f>
        <v/>
      </c>
      <c r="C361" s="605"/>
      <c r="D361" s="605"/>
      <c r="E361" s="605"/>
      <c r="F361" s="605"/>
      <c r="G361" s="605"/>
      <c r="H361" s="605"/>
      <c r="I361" s="605"/>
      <c r="J361" s="605"/>
      <c r="K361" s="605"/>
      <c r="L361" s="605"/>
      <c r="M361" s="605"/>
      <c r="N361" s="605"/>
      <c r="O361" s="605"/>
      <c r="P361" s="605"/>
      <c r="Q361" s="605"/>
      <c r="R361" s="605"/>
      <c r="S361" s="605"/>
      <c r="T361" s="605"/>
      <c r="U361" s="605"/>
      <c r="V361" s="605"/>
      <c r="W361" s="605"/>
      <c r="X361" s="605"/>
      <c r="Y361" s="605"/>
      <c r="Z361" s="605"/>
      <c r="AA361" s="605"/>
      <c r="AB361" s="605"/>
      <c r="AC361" s="605"/>
      <c r="AD361" s="605"/>
      <c r="AE361" s="605"/>
      <c r="AF361" s="605"/>
    </row>
    <row r="362" spans="2:32" x14ac:dyDescent="0.25">
      <c r="B362" s="605" t="str">
        <f>IF(Notes!E164="","",Notes!E164)</f>
        <v/>
      </c>
      <c r="C362" s="605"/>
      <c r="D362" s="605"/>
      <c r="E362" s="605"/>
      <c r="F362" s="605"/>
      <c r="G362" s="605"/>
      <c r="H362" s="605"/>
      <c r="I362" s="605"/>
      <c r="J362" s="605"/>
      <c r="K362" s="605"/>
      <c r="L362" s="605"/>
      <c r="M362" s="605"/>
      <c r="N362" s="605"/>
      <c r="O362" s="605"/>
      <c r="P362" s="605"/>
      <c r="Q362" s="605"/>
      <c r="R362" s="605"/>
      <c r="S362" s="605"/>
      <c r="T362" s="605"/>
      <c r="U362" s="605"/>
      <c r="V362" s="605"/>
      <c r="W362" s="605"/>
      <c r="X362" s="605"/>
      <c r="Y362" s="605"/>
      <c r="Z362" s="605"/>
      <c r="AA362" s="605"/>
      <c r="AB362" s="605"/>
      <c r="AC362" s="605"/>
      <c r="AD362" s="605"/>
      <c r="AE362" s="605"/>
      <c r="AF362" s="605"/>
    </row>
    <row r="363" spans="2:32" x14ac:dyDescent="0.25">
      <c r="B363" s="605" t="str">
        <f>IF(Notes!E165="","",Notes!E165)</f>
        <v/>
      </c>
      <c r="C363" s="605"/>
      <c r="D363" s="605"/>
      <c r="E363" s="605"/>
      <c r="F363" s="605"/>
      <c r="G363" s="605"/>
      <c r="H363" s="605"/>
      <c r="I363" s="605"/>
      <c r="J363" s="605"/>
      <c r="K363" s="605"/>
      <c r="L363" s="605"/>
      <c r="M363" s="605"/>
      <c r="N363" s="605"/>
      <c r="O363" s="605"/>
      <c r="P363" s="605"/>
      <c r="Q363" s="605"/>
      <c r="R363" s="605"/>
      <c r="S363" s="605"/>
      <c r="T363" s="605"/>
      <c r="U363" s="605"/>
      <c r="V363" s="605"/>
      <c r="W363" s="605"/>
      <c r="X363" s="605"/>
      <c r="Y363" s="605"/>
      <c r="Z363" s="605"/>
      <c r="AA363" s="605"/>
      <c r="AB363" s="605"/>
      <c r="AC363" s="605"/>
      <c r="AD363" s="605"/>
      <c r="AE363" s="605"/>
      <c r="AF363" s="605"/>
    </row>
    <row r="364" spans="2:32" x14ac:dyDescent="0.25">
      <c r="B364" s="605" t="str">
        <f>IF(Notes!E166="","",Notes!E166)</f>
        <v/>
      </c>
      <c r="C364" s="605"/>
      <c r="D364" s="605"/>
      <c r="E364" s="605"/>
      <c r="F364" s="605"/>
      <c r="G364" s="605"/>
      <c r="H364" s="605"/>
      <c r="I364" s="605"/>
      <c r="J364" s="605"/>
      <c r="K364" s="605"/>
      <c r="L364" s="605"/>
      <c r="M364" s="605"/>
      <c r="N364" s="605"/>
      <c r="O364" s="605"/>
      <c r="P364" s="605"/>
      <c r="Q364" s="605"/>
      <c r="R364" s="605"/>
      <c r="S364" s="605"/>
      <c r="T364" s="605"/>
      <c r="U364" s="605"/>
      <c r="V364" s="605"/>
      <c r="W364" s="605"/>
      <c r="X364" s="605"/>
      <c r="Y364" s="605"/>
      <c r="Z364" s="605"/>
      <c r="AA364" s="605"/>
      <c r="AB364" s="605"/>
      <c r="AC364" s="605"/>
      <c r="AD364" s="605"/>
      <c r="AE364" s="605"/>
      <c r="AF364" s="605"/>
    </row>
    <row r="365" spans="2:32" x14ac:dyDescent="0.25">
      <c r="B365" s="605" t="str">
        <f>IF(Notes!E167="","",Notes!E167)</f>
        <v/>
      </c>
      <c r="C365" s="605"/>
      <c r="D365" s="605"/>
      <c r="E365" s="605"/>
      <c r="F365" s="605"/>
      <c r="G365" s="605"/>
      <c r="H365" s="605"/>
      <c r="I365" s="605"/>
      <c r="J365" s="605"/>
      <c r="K365" s="605"/>
      <c r="L365" s="605"/>
      <c r="M365" s="605"/>
      <c r="N365" s="605"/>
      <c r="O365" s="605"/>
      <c r="P365" s="605"/>
      <c r="Q365" s="605"/>
      <c r="R365" s="605"/>
      <c r="S365" s="605"/>
      <c r="T365" s="605"/>
      <c r="U365" s="605"/>
      <c r="V365" s="605"/>
      <c r="W365" s="605"/>
      <c r="X365" s="605"/>
      <c r="Y365" s="605"/>
      <c r="Z365" s="605"/>
      <c r="AA365" s="605"/>
      <c r="AB365" s="605"/>
      <c r="AC365" s="605"/>
      <c r="AD365" s="605"/>
      <c r="AE365" s="605"/>
      <c r="AF365" s="605"/>
    </row>
    <row r="366" spans="2:32" x14ac:dyDescent="0.25">
      <c r="B366" s="605" t="str">
        <f>IF(Notes!E168="","",Notes!E168)</f>
        <v/>
      </c>
      <c r="C366" s="605"/>
      <c r="D366" s="605"/>
      <c r="E366" s="605"/>
      <c r="F366" s="605"/>
      <c r="G366" s="605"/>
      <c r="H366" s="605"/>
      <c r="I366" s="605"/>
      <c r="J366" s="605"/>
      <c r="K366" s="605"/>
      <c r="L366" s="605"/>
      <c r="M366" s="605"/>
      <c r="N366" s="605"/>
      <c r="O366" s="605"/>
      <c r="P366" s="605"/>
      <c r="Q366" s="605"/>
      <c r="R366" s="605"/>
      <c r="S366" s="605"/>
      <c r="T366" s="605"/>
      <c r="U366" s="605"/>
      <c r="V366" s="605"/>
      <c r="W366" s="605"/>
      <c r="X366" s="605"/>
      <c r="Y366" s="605"/>
      <c r="Z366" s="605"/>
      <c r="AA366" s="605"/>
      <c r="AB366" s="605"/>
      <c r="AC366" s="605"/>
      <c r="AD366" s="605"/>
      <c r="AE366" s="605"/>
      <c r="AF366" s="605"/>
    </row>
    <row r="367" spans="2:32" x14ac:dyDescent="0.25">
      <c r="B367" s="605" t="str">
        <f>IF(Notes!E169="","",Notes!E169)</f>
        <v/>
      </c>
      <c r="C367" s="605"/>
      <c r="D367" s="605"/>
      <c r="E367" s="605"/>
      <c r="F367" s="605"/>
      <c r="G367" s="605"/>
      <c r="H367" s="605"/>
      <c r="I367" s="605"/>
      <c r="J367" s="605"/>
      <c r="K367" s="605"/>
      <c r="L367" s="605"/>
      <c r="M367" s="605"/>
      <c r="N367" s="605"/>
      <c r="O367" s="605"/>
      <c r="P367" s="605"/>
      <c r="Q367" s="605"/>
      <c r="R367" s="605"/>
      <c r="S367" s="605"/>
      <c r="T367" s="605"/>
      <c r="U367" s="605"/>
      <c r="V367" s="605"/>
      <c r="W367" s="605"/>
      <c r="X367" s="605"/>
      <c r="Y367" s="605"/>
      <c r="Z367" s="605"/>
      <c r="AA367" s="605"/>
      <c r="AB367" s="605"/>
      <c r="AC367" s="605"/>
      <c r="AD367" s="605"/>
      <c r="AE367" s="605"/>
      <c r="AF367" s="605"/>
    </row>
    <row r="368" spans="2:32" x14ac:dyDescent="0.25">
      <c r="B368" s="605" t="str">
        <f>IF(Notes!E170="","",Notes!E170)</f>
        <v/>
      </c>
      <c r="C368" s="605"/>
      <c r="D368" s="605"/>
      <c r="E368" s="605"/>
      <c r="F368" s="605"/>
      <c r="G368" s="605"/>
      <c r="H368" s="605"/>
      <c r="I368" s="605"/>
      <c r="J368" s="605"/>
      <c r="K368" s="605"/>
      <c r="L368" s="605"/>
      <c r="M368" s="605"/>
      <c r="N368" s="605"/>
      <c r="O368" s="605"/>
      <c r="P368" s="605"/>
      <c r="Q368" s="605"/>
      <c r="R368" s="605"/>
      <c r="S368" s="605"/>
      <c r="T368" s="605"/>
      <c r="U368" s="605"/>
      <c r="V368" s="605"/>
      <c r="W368" s="605"/>
      <c r="X368" s="605"/>
      <c r="Y368" s="605"/>
      <c r="Z368" s="605"/>
      <c r="AA368" s="605"/>
      <c r="AB368" s="605"/>
      <c r="AC368" s="605"/>
      <c r="AD368" s="605"/>
      <c r="AE368" s="605"/>
      <c r="AF368" s="605"/>
    </row>
    <row r="369" spans="2:32" x14ac:dyDescent="0.25">
      <c r="B369" s="605" t="str">
        <f>IF(Notes!E171="","",Notes!E171)</f>
        <v/>
      </c>
      <c r="C369" s="605"/>
      <c r="D369" s="605"/>
      <c r="E369" s="605"/>
      <c r="F369" s="605"/>
      <c r="G369" s="605"/>
      <c r="H369" s="605"/>
      <c r="I369" s="605"/>
      <c r="J369" s="605"/>
      <c r="K369" s="605"/>
      <c r="L369" s="605"/>
      <c r="M369" s="605"/>
      <c r="N369" s="605"/>
      <c r="O369" s="605"/>
      <c r="P369" s="605"/>
      <c r="Q369" s="605"/>
      <c r="R369" s="605"/>
      <c r="S369" s="605"/>
      <c r="T369" s="605"/>
      <c r="U369" s="605"/>
      <c r="V369" s="605"/>
      <c r="W369" s="605"/>
      <c r="X369" s="605"/>
      <c r="Y369" s="605"/>
      <c r="Z369" s="605"/>
      <c r="AA369" s="605"/>
      <c r="AB369" s="605"/>
      <c r="AC369" s="605"/>
      <c r="AD369" s="605"/>
      <c r="AE369" s="605"/>
      <c r="AF369" s="605"/>
    </row>
    <row r="370" spans="2:32" x14ac:dyDescent="0.25">
      <c r="B370" s="605" t="str">
        <f>IF(Notes!E172="","",Notes!E172)</f>
        <v/>
      </c>
      <c r="C370" s="605"/>
      <c r="D370" s="605"/>
      <c r="E370" s="605"/>
      <c r="F370" s="605"/>
      <c r="G370" s="605"/>
      <c r="H370" s="605"/>
      <c r="I370" s="605"/>
      <c r="J370" s="605"/>
      <c r="K370" s="605"/>
      <c r="L370" s="605"/>
      <c r="M370" s="605"/>
      <c r="N370" s="605"/>
      <c r="O370" s="605"/>
      <c r="P370" s="605"/>
      <c r="Q370" s="605"/>
      <c r="R370" s="605"/>
      <c r="S370" s="605"/>
      <c r="T370" s="605"/>
      <c r="U370" s="605"/>
      <c r="V370" s="605"/>
      <c r="W370" s="605"/>
      <c r="X370" s="605"/>
      <c r="Y370" s="605"/>
      <c r="Z370" s="605"/>
      <c r="AA370" s="605"/>
      <c r="AB370" s="605"/>
      <c r="AC370" s="605"/>
      <c r="AD370" s="605"/>
      <c r="AE370" s="605"/>
      <c r="AF370" s="605"/>
    </row>
    <row r="371" spans="2:32" x14ac:dyDescent="0.25">
      <c r="B371" s="605" t="str">
        <f>IF(Notes!E173="","",Notes!E173)</f>
        <v/>
      </c>
      <c r="C371" s="605"/>
      <c r="D371" s="605"/>
      <c r="E371" s="605"/>
      <c r="F371" s="605"/>
      <c r="G371" s="605"/>
      <c r="H371" s="605"/>
      <c r="I371" s="605"/>
      <c r="J371" s="605"/>
      <c r="K371" s="605"/>
      <c r="L371" s="605"/>
      <c r="M371" s="605"/>
      <c r="N371" s="605"/>
      <c r="O371" s="605"/>
      <c r="P371" s="605"/>
      <c r="Q371" s="605"/>
      <c r="R371" s="605"/>
      <c r="S371" s="605"/>
      <c r="T371" s="605"/>
      <c r="U371" s="605"/>
      <c r="V371" s="605"/>
      <c r="W371" s="605"/>
      <c r="X371" s="605"/>
      <c r="Y371" s="605"/>
      <c r="Z371" s="605"/>
      <c r="AA371" s="605"/>
      <c r="AB371" s="605"/>
      <c r="AC371" s="605"/>
      <c r="AD371" s="605"/>
      <c r="AE371" s="605"/>
      <c r="AF371" s="605"/>
    </row>
    <row r="372" spans="2:32" x14ac:dyDescent="0.25">
      <c r="B372" s="605" t="str">
        <f>IF(Notes!E174="","",Notes!E174)</f>
        <v/>
      </c>
      <c r="C372" s="605"/>
      <c r="D372" s="605"/>
      <c r="E372" s="605"/>
      <c r="F372" s="605"/>
      <c r="G372" s="605"/>
      <c r="H372" s="605"/>
      <c r="I372" s="605"/>
      <c r="J372" s="605"/>
      <c r="K372" s="605"/>
      <c r="L372" s="605"/>
      <c r="M372" s="605"/>
      <c r="N372" s="605"/>
      <c r="O372" s="605"/>
      <c r="P372" s="605"/>
      <c r="Q372" s="605"/>
      <c r="R372" s="605"/>
      <c r="S372" s="605"/>
      <c r="T372" s="605"/>
      <c r="U372" s="605"/>
      <c r="V372" s="605"/>
      <c r="W372" s="605"/>
      <c r="X372" s="605"/>
      <c r="Y372" s="605"/>
      <c r="Z372" s="605"/>
      <c r="AA372" s="605"/>
      <c r="AB372" s="605"/>
      <c r="AC372" s="605"/>
      <c r="AD372" s="605"/>
      <c r="AE372" s="605"/>
      <c r="AF372" s="605"/>
    </row>
    <row r="373" spans="2:32" x14ac:dyDescent="0.25">
      <c r="B373" s="605" t="str">
        <f>IF(Notes!E175="","",Notes!E175)</f>
        <v/>
      </c>
      <c r="C373" s="605"/>
      <c r="D373" s="605"/>
      <c r="E373" s="605"/>
      <c r="F373" s="605"/>
      <c r="G373" s="605"/>
      <c r="H373" s="605"/>
      <c r="I373" s="605"/>
      <c r="J373" s="605"/>
      <c r="K373" s="605"/>
      <c r="L373" s="605"/>
      <c r="M373" s="605"/>
      <c r="N373" s="605"/>
      <c r="O373" s="605"/>
      <c r="P373" s="605"/>
      <c r="Q373" s="605"/>
      <c r="R373" s="605"/>
      <c r="S373" s="605"/>
      <c r="T373" s="605"/>
      <c r="U373" s="605"/>
      <c r="V373" s="605"/>
      <c r="W373" s="605"/>
      <c r="X373" s="605"/>
      <c r="Y373" s="605"/>
      <c r="Z373" s="605"/>
      <c r="AA373" s="605"/>
      <c r="AB373" s="605"/>
      <c r="AC373" s="605"/>
      <c r="AD373" s="605"/>
      <c r="AE373" s="605"/>
      <c r="AF373" s="605"/>
    </row>
    <row r="374" spans="2:32" x14ac:dyDescent="0.25">
      <c r="B374" s="605" t="str">
        <f>IF(Notes!E176="","",Notes!E176)</f>
        <v/>
      </c>
      <c r="C374" s="605"/>
      <c r="D374" s="605"/>
      <c r="E374" s="605"/>
      <c r="F374" s="605"/>
      <c r="G374" s="605"/>
      <c r="H374" s="605"/>
      <c r="I374" s="605"/>
      <c r="J374" s="605"/>
      <c r="K374" s="605"/>
      <c r="L374" s="605"/>
      <c r="M374" s="605"/>
      <c r="N374" s="605"/>
      <c r="O374" s="605"/>
      <c r="P374" s="605"/>
      <c r="Q374" s="605"/>
      <c r="R374" s="605"/>
      <c r="S374" s="605"/>
      <c r="T374" s="605"/>
      <c r="U374" s="605"/>
      <c r="V374" s="605"/>
      <c r="W374" s="605"/>
      <c r="X374" s="605"/>
      <c r="Y374" s="605"/>
      <c r="Z374" s="605"/>
      <c r="AA374" s="605"/>
      <c r="AB374" s="605"/>
      <c r="AC374" s="605"/>
      <c r="AD374" s="605"/>
      <c r="AE374" s="605"/>
      <c r="AF374" s="605"/>
    </row>
    <row r="375" spans="2:32" x14ac:dyDescent="0.25">
      <c r="B375" s="605" t="str">
        <f>IF(Notes!E177="","",Notes!E177)</f>
        <v/>
      </c>
      <c r="C375" s="605"/>
      <c r="D375" s="605"/>
      <c r="E375" s="605"/>
      <c r="F375" s="605"/>
      <c r="G375" s="605"/>
      <c r="H375" s="605"/>
      <c r="I375" s="605"/>
      <c r="J375" s="605"/>
      <c r="K375" s="605"/>
      <c r="L375" s="605"/>
      <c r="M375" s="605"/>
      <c r="N375" s="605"/>
      <c r="O375" s="605"/>
      <c r="P375" s="605"/>
      <c r="Q375" s="605"/>
      <c r="R375" s="605"/>
      <c r="S375" s="605"/>
      <c r="T375" s="605"/>
      <c r="U375" s="605"/>
      <c r="V375" s="605"/>
      <c r="W375" s="605"/>
      <c r="X375" s="605"/>
      <c r="Y375" s="605"/>
      <c r="Z375" s="605"/>
      <c r="AA375" s="605"/>
      <c r="AB375" s="605"/>
      <c r="AC375" s="605"/>
      <c r="AD375" s="605"/>
      <c r="AE375" s="605"/>
      <c r="AF375" s="605"/>
    </row>
    <row r="376" spans="2:32" x14ac:dyDescent="0.25">
      <c r="B376" s="605" t="str">
        <f>IF(Notes!E178="","",Notes!E178)</f>
        <v/>
      </c>
      <c r="C376" s="605"/>
      <c r="D376" s="605"/>
      <c r="E376" s="605"/>
      <c r="F376" s="605"/>
      <c r="G376" s="605"/>
      <c r="H376" s="605"/>
      <c r="I376" s="605"/>
      <c r="J376" s="605"/>
      <c r="K376" s="605"/>
      <c r="L376" s="605"/>
      <c r="M376" s="605"/>
      <c r="N376" s="605"/>
      <c r="O376" s="605"/>
      <c r="P376" s="605"/>
      <c r="Q376" s="605"/>
      <c r="R376" s="605"/>
      <c r="S376" s="605"/>
      <c r="T376" s="605"/>
      <c r="U376" s="605"/>
      <c r="V376" s="605"/>
      <c r="W376" s="605"/>
      <c r="X376" s="605"/>
      <c r="Y376" s="605"/>
      <c r="Z376" s="605"/>
      <c r="AA376" s="605"/>
      <c r="AB376" s="605"/>
      <c r="AC376" s="605"/>
      <c r="AD376" s="605"/>
      <c r="AE376" s="605"/>
      <c r="AF376" s="605"/>
    </row>
    <row r="377" spans="2:32" x14ac:dyDescent="0.25">
      <c r="B377" s="605" t="str">
        <f>IF(Notes!E179="","",Notes!E179)</f>
        <v/>
      </c>
      <c r="C377" s="605"/>
      <c r="D377" s="605"/>
      <c r="E377" s="605"/>
      <c r="F377" s="605"/>
      <c r="G377" s="605"/>
      <c r="H377" s="605"/>
      <c r="I377" s="605"/>
      <c r="J377" s="605"/>
      <c r="K377" s="605"/>
      <c r="L377" s="605"/>
      <c r="M377" s="605"/>
      <c r="N377" s="605"/>
      <c r="O377" s="605"/>
      <c r="P377" s="605"/>
      <c r="Q377" s="605"/>
      <c r="R377" s="605"/>
      <c r="S377" s="605"/>
      <c r="T377" s="605"/>
      <c r="U377" s="605"/>
      <c r="V377" s="605"/>
      <c r="W377" s="605"/>
      <c r="X377" s="605"/>
      <c r="Y377" s="605"/>
      <c r="Z377" s="605"/>
      <c r="AA377" s="605"/>
      <c r="AB377" s="605"/>
      <c r="AC377" s="605"/>
      <c r="AD377" s="605"/>
      <c r="AE377" s="605"/>
      <c r="AF377" s="605"/>
    </row>
    <row r="378" spans="2:32" x14ac:dyDescent="0.25">
      <c r="B378" s="605" t="str">
        <f>IF(Notes!E180="","",Notes!E180)</f>
        <v/>
      </c>
      <c r="C378" s="605"/>
      <c r="D378" s="605"/>
      <c r="E378" s="605"/>
      <c r="F378" s="605"/>
      <c r="G378" s="605"/>
      <c r="H378" s="605"/>
      <c r="I378" s="605"/>
      <c r="J378" s="605"/>
      <c r="K378" s="605"/>
      <c r="L378" s="605"/>
      <c r="M378" s="605"/>
      <c r="N378" s="605"/>
      <c r="O378" s="605"/>
      <c r="P378" s="605"/>
      <c r="Q378" s="605"/>
      <c r="R378" s="605"/>
      <c r="S378" s="605"/>
      <c r="T378" s="605"/>
      <c r="U378" s="605"/>
      <c r="V378" s="605"/>
      <c r="W378" s="605"/>
      <c r="X378" s="605"/>
      <c r="Y378" s="605"/>
      <c r="Z378" s="605"/>
      <c r="AA378" s="605"/>
      <c r="AB378" s="605"/>
      <c r="AC378" s="605"/>
      <c r="AD378" s="605"/>
      <c r="AE378" s="605"/>
      <c r="AF378" s="605"/>
    </row>
    <row r="379" spans="2:32" x14ac:dyDescent="0.25">
      <c r="B379" s="605" t="str">
        <f>IF(Notes!E181="","",Notes!E181)</f>
        <v/>
      </c>
      <c r="C379" s="605"/>
      <c r="D379" s="605"/>
      <c r="E379" s="605"/>
      <c r="F379" s="605"/>
      <c r="G379" s="605"/>
      <c r="H379" s="605"/>
      <c r="I379" s="605"/>
      <c r="J379" s="605"/>
      <c r="K379" s="605"/>
      <c r="L379" s="605"/>
      <c r="M379" s="605"/>
      <c r="N379" s="605"/>
      <c r="O379" s="605"/>
      <c r="P379" s="605"/>
      <c r="Q379" s="605"/>
      <c r="R379" s="605"/>
      <c r="S379" s="605"/>
      <c r="T379" s="605"/>
      <c r="U379" s="605"/>
      <c r="V379" s="605"/>
      <c r="W379" s="605"/>
      <c r="X379" s="605"/>
      <c r="Y379" s="605"/>
      <c r="Z379" s="605"/>
      <c r="AA379" s="605"/>
      <c r="AB379" s="605"/>
      <c r="AC379" s="605"/>
      <c r="AD379" s="605"/>
      <c r="AE379" s="605"/>
      <c r="AF379" s="605"/>
    </row>
    <row r="380" spans="2:32" x14ac:dyDescent="0.25">
      <c r="B380" s="605" t="str">
        <f>IF(Notes!E182="","",Notes!E182)</f>
        <v/>
      </c>
      <c r="C380" s="605"/>
      <c r="D380" s="605"/>
      <c r="E380" s="605"/>
      <c r="F380" s="605"/>
      <c r="G380" s="605"/>
      <c r="H380" s="605"/>
      <c r="I380" s="605"/>
      <c r="J380" s="605"/>
      <c r="K380" s="605"/>
      <c r="L380" s="605"/>
      <c r="M380" s="605"/>
      <c r="N380" s="605"/>
      <c r="O380" s="605"/>
      <c r="P380" s="605"/>
      <c r="Q380" s="605"/>
      <c r="R380" s="605"/>
      <c r="S380" s="605"/>
      <c r="T380" s="605"/>
      <c r="U380" s="605"/>
      <c r="V380" s="605"/>
      <c r="W380" s="605"/>
      <c r="X380" s="605"/>
      <c r="Y380" s="605"/>
      <c r="Z380" s="605"/>
      <c r="AA380" s="605"/>
      <c r="AB380" s="605"/>
      <c r="AC380" s="605"/>
      <c r="AD380" s="605"/>
      <c r="AE380" s="605"/>
      <c r="AF380" s="605"/>
    </row>
    <row r="381" spans="2:32" x14ac:dyDescent="0.25">
      <c r="B381" s="605" t="str">
        <f>IF(Notes!E183="","",Notes!E183)</f>
        <v/>
      </c>
      <c r="C381" s="605"/>
      <c r="D381" s="605"/>
      <c r="E381" s="605"/>
      <c r="F381" s="605"/>
      <c r="G381" s="605"/>
      <c r="H381" s="605"/>
      <c r="I381" s="605"/>
      <c r="J381" s="605"/>
      <c r="K381" s="605"/>
      <c r="L381" s="605"/>
      <c r="M381" s="605"/>
      <c r="N381" s="605"/>
      <c r="O381" s="605"/>
      <c r="P381" s="605"/>
      <c r="Q381" s="605"/>
      <c r="R381" s="605"/>
      <c r="S381" s="605"/>
      <c r="T381" s="605"/>
      <c r="U381" s="605"/>
      <c r="V381" s="605"/>
      <c r="W381" s="605"/>
      <c r="X381" s="605"/>
      <c r="Y381" s="605"/>
      <c r="Z381" s="605"/>
      <c r="AA381" s="605"/>
      <c r="AB381" s="605"/>
      <c r="AC381" s="605"/>
      <c r="AD381" s="605"/>
      <c r="AE381" s="605"/>
      <c r="AF381" s="605"/>
    </row>
    <row r="382" spans="2:32" x14ac:dyDescent="0.25">
      <c r="B382" s="605" t="str">
        <f>IF(Notes!E184="","",Notes!E184)</f>
        <v/>
      </c>
      <c r="C382" s="605"/>
      <c r="D382" s="605"/>
      <c r="E382" s="605"/>
      <c r="F382" s="605"/>
      <c r="G382" s="605"/>
      <c r="H382" s="605"/>
      <c r="I382" s="605"/>
      <c r="J382" s="605"/>
      <c r="K382" s="605"/>
      <c r="L382" s="605"/>
      <c r="M382" s="605"/>
      <c r="N382" s="605"/>
      <c r="O382" s="605"/>
      <c r="P382" s="605"/>
      <c r="Q382" s="605"/>
      <c r="R382" s="605"/>
      <c r="S382" s="605"/>
      <c r="T382" s="605"/>
      <c r="U382" s="605"/>
      <c r="V382" s="605"/>
      <c r="W382" s="605"/>
      <c r="X382" s="605"/>
      <c r="Y382" s="605"/>
      <c r="Z382" s="605"/>
      <c r="AA382" s="605"/>
      <c r="AB382" s="605"/>
      <c r="AC382" s="605"/>
      <c r="AD382" s="605"/>
      <c r="AE382" s="605"/>
      <c r="AF382" s="605"/>
    </row>
    <row r="383" spans="2:32" x14ac:dyDescent="0.25">
      <c r="B383" s="605" t="str">
        <f>IF(Notes!E185="","",Notes!E185)</f>
        <v/>
      </c>
      <c r="C383" s="605"/>
      <c r="D383" s="605"/>
      <c r="E383" s="605"/>
      <c r="F383" s="605"/>
      <c r="G383" s="605"/>
      <c r="H383" s="605"/>
      <c r="I383" s="605"/>
      <c r="J383" s="605"/>
      <c r="K383" s="605"/>
      <c r="L383" s="605"/>
      <c r="M383" s="605"/>
      <c r="N383" s="605"/>
      <c r="O383" s="605"/>
      <c r="P383" s="605"/>
      <c r="Q383" s="605"/>
      <c r="R383" s="605"/>
      <c r="S383" s="605"/>
      <c r="T383" s="605"/>
      <c r="U383" s="605"/>
      <c r="V383" s="605"/>
      <c r="W383" s="605"/>
      <c r="X383" s="605"/>
      <c r="Y383" s="605"/>
      <c r="Z383" s="605"/>
      <c r="AA383" s="605"/>
      <c r="AB383" s="605"/>
      <c r="AC383" s="605"/>
      <c r="AD383" s="605"/>
      <c r="AE383" s="605"/>
      <c r="AF383" s="605"/>
    </row>
    <row r="384" spans="2:32" x14ac:dyDescent="0.25">
      <c r="B384" s="605" t="str">
        <f>IF(Notes!E186="","",Notes!E186)</f>
        <v/>
      </c>
      <c r="C384" s="605"/>
      <c r="D384" s="605"/>
      <c r="E384" s="605"/>
      <c r="F384" s="605"/>
      <c r="G384" s="605"/>
      <c r="H384" s="605"/>
      <c r="I384" s="605"/>
      <c r="J384" s="605"/>
      <c r="K384" s="605"/>
      <c r="L384" s="605"/>
      <c r="M384" s="605"/>
      <c r="N384" s="605"/>
      <c r="O384" s="605"/>
      <c r="P384" s="605"/>
      <c r="Q384" s="605"/>
      <c r="R384" s="605"/>
      <c r="S384" s="605"/>
      <c r="T384" s="605"/>
      <c r="U384" s="605"/>
      <c r="V384" s="605"/>
      <c r="W384" s="605"/>
      <c r="X384" s="605"/>
      <c r="Y384" s="605"/>
      <c r="Z384" s="605"/>
      <c r="AA384" s="605"/>
      <c r="AB384" s="605"/>
      <c r="AC384" s="605"/>
      <c r="AD384" s="605"/>
      <c r="AE384" s="605"/>
      <c r="AF384" s="605"/>
    </row>
    <row r="385" spans="2:32" x14ac:dyDescent="0.25">
      <c r="B385" s="605" t="str">
        <f>IF(Notes!E187="","",Notes!E187)</f>
        <v/>
      </c>
      <c r="C385" s="605"/>
      <c r="D385" s="605"/>
      <c r="E385" s="605"/>
      <c r="F385" s="605"/>
      <c r="G385" s="605"/>
      <c r="H385" s="605"/>
      <c r="I385" s="605"/>
      <c r="J385" s="605"/>
      <c r="K385" s="605"/>
      <c r="L385" s="605"/>
      <c r="M385" s="605"/>
      <c r="N385" s="605"/>
      <c r="O385" s="605"/>
      <c r="P385" s="605"/>
      <c r="Q385" s="605"/>
      <c r="R385" s="605"/>
      <c r="S385" s="605"/>
      <c r="T385" s="605"/>
      <c r="U385" s="605"/>
      <c r="V385" s="605"/>
      <c r="W385" s="605"/>
      <c r="X385" s="605"/>
      <c r="Y385" s="605"/>
      <c r="Z385" s="605"/>
      <c r="AA385" s="605"/>
      <c r="AB385" s="605"/>
      <c r="AC385" s="605"/>
      <c r="AD385" s="605"/>
      <c r="AE385" s="605"/>
      <c r="AF385" s="605"/>
    </row>
    <row r="386" spans="2:32" x14ac:dyDescent="0.25">
      <c r="B386" s="605" t="str">
        <f>IF(Notes!E188="","",Notes!E188)</f>
        <v/>
      </c>
      <c r="C386" s="605"/>
      <c r="D386" s="605"/>
      <c r="E386" s="605"/>
      <c r="F386" s="605"/>
      <c r="G386" s="605"/>
      <c r="H386" s="605"/>
      <c r="I386" s="605"/>
      <c r="J386" s="605"/>
      <c r="K386" s="605"/>
      <c r="L386" s="605"/>
      <c r="M386" s="605"/>
      <c r="N386" s="605"/>
      <c r="O386" s="605"/>
      <c r="P386" s="605"/>
      <c r="Q386" s="605"/>
      <c r="R386" s="605"/>
      <c r="S386" s="605"/>
      <c r="T386" s="605"/>
      <c r="U386" s="605"/>
      <c r="V386" s="605"/>
      <c r="W386" s="605"/>
      <c r="X386" s="605"/>
      <c r="Y386" s="605"/>
      <c r="Z386" s="605"/>
      <c r="AA386" s="605"/>
      <c r="AB386" s="605"/>
      <c r="AC386" s="605"/>
      <c r="AD386" s="605"/>
      <c r="AE386" s="605"/>
      <c r="AF386" s="605"/>
    </row>
    <row r="387" spans="2:32" x14ac:dyDescent="0.25">
      <c r="B387" s="605" t="str">
        <f>IF(Notes!E189="","",Notes!E189)</f>
        <v/>
      </c>
      <c r="C387" s="605"/>
      <c r="D387" s="605"/>
      <c r="E387" s="605"/>
      <c r="F387" s="605"/>
      <c r="G387" s="605"/>
      <c r="H387" s="605"/>
      <c r="I387" s="605"/>
      <c r="J387" s="605"/>
      <c r="K387" s="605"/>
      <c r="L387" s="605"/>
      <c r="M387" s="605"/>
      <c r="N387" s="605"/>
      <c r="O387" s="605"/>
      <c r="P387" s="605"/>
      <c r="Q387" s="605"/>
      <c r="R387" s="605"/>
      <c r="S387" s="605"/>
      <c r="T387" s="605"/>
      <c r="U387" s="605"/>
      <c r="V387" s="605"/>
      <c r="W387" s="605"/>
      <c r="X387" s="605"/>
      <c r="Y387" s="605"/>
      <c r="Z387" s="605"/>
      <c r="AA387" s="605"/>
      <c r="AB387" s="605"/>
      <c r="AC387" s="605"/>
      <c r="AD387" s="605"/>
      <c r="AE387" s="605"/>
      <c r="AF387" s="605"/>
    </row>
    <row r="388" spans="2:32" x14ac:dyDescent="0.25">
      <c r="B388" s="605" t="str">
        <f>IF(Notes!E190="","",Notes!E190)</f>
        <v/>
      </c>
      <c r="C388" s="605"/>
      <c r="D388" s="605"/>
      <c r="E388" s="605"/>
      <c r="F388" s="605"/>
      <c r="G388" s="605"/>
      <c r="H388" s="605"/>
      <c r="I388" s="605"/>
      <c r="J388" s="605"/>
      <c r="K388" s="605"/>
      <c r="L388" s="605"/>
      <c r="M388" s="605"/>
      <c r="N388" s="605"/>
      <c r="O388" s="605"/>
      <c r="P388" s="605"/>
      <c r="Q388" s="605"/>
      <c r="R388" s="605"/>
      <c r="S388" s="605"/>
      <c r="T388" s="605"/>
      <c r="U388" s="605"/>
      <c r="V388" s="605"/>
      <c r="W388" s="605"/>
      <c r="X388" s="605"/>
      <c r="Y388" s="605"/>
      <c r="Z388" s="605"/>
      <c r="AA388" s="605"/>
      <c r="AB388" s="605"/>
      <c r="AC388" s="605"/>
      <c r="AD388" s="605"/>
      <c r="AE388" s="605"/>
      <c r="AF388" s="605"/>
    </row>
    <row r="389" spans="2:32" x14ac:dyDescent="0.25">
      <c r="B389" s="605" t="str">
        <f>IF(Notes!E191="","",Notes!E191)</f>
        <v/>
      </c>
      <c r="C389" s="605"/>
      <c r="D389" s="605"/>
      <c r="E389" s="605"/>
      <c r="F389" s="605"/>
      <c r="G389" s="605"/>
      <c r="H389" s="605"/>
      <c r="I389" s="605"/>
      <c r="J389" s="605"/>
      <c r="K389" s="605"/>
      <c r="L389" s="605"/>
      <c r="M389" s="605"/>
      <c r="N389" s="605"/>
      <c r="O389" s="605"/>
      <c r="P389" s="605"/>
      <c r="Q389" s="605"/>
      <c r="R389" s="605"/>
      <c r="S389" s="605"/>
      <c r="T389" s="605"/>
      <c r="U389" s="605"/>
      <c r="V389" s="605"/>
      <c r="W389" s="605"/>
      <c r="X389" s="605"/>
      <c r="Y389" s="605"/>
      <c r="Z389" s="605"/>
      <c r="AA389" s="605"/>
      <c r="AB389" s="605"/>
      <c r="AC389" s="605"/>
      <c r="AD389" s="605"/>
      <c r="AE389" s="605"/>
      <c r="AF389" s="605"/>
    </row>
    <row r="390" spans="2:32" x14ac:dyDescent="0.25">
      <c r="B390" s="605" t="str">
        <f>IF(Notes!E192="","",Notes!E192)</f>
        <v/>
      </c>
      <c r="C390" s="605"/>
      <c r="D390" s="605"/>
      <c r="E390" s="605"/>
      <c r="F390" s="605"/>
      <c r="G390" s="605"/>
      <c r="H390" s="605"/>
      <c r="I390" s="605"/>
      <c r="J390" s="605"/>
      <c r="K390" s="605"/>
      <c r="L390" s="605"/>
      <c r="M390" s="605"/>
      <c r="N390" s="605"/>
      <c r="O390" s="605"/>
      <c r="P390" s="605"/>
      <c r="Q390" s="605"/>
      <c r="R390" s="605"/>
      <c r="S390" s="605"/>
      <c r="T390" s="605"/>
      <c r="U390" s="605"/>
      <c r="V390" s="605"/>
      <c r="W390" s="605"/>
      <c r="X390" s="605"/>
      <c r="Y390" s="605"/>
      <c r="Z390" s="605"/>
      <c r="AA390" s="605"/>
      <c r="AB390" s="605"/>
      <c r="AC390" s="605"/>
      <c r="AD390" s="605"/>
      <c r="AE390" s="605"/>
      <c r="AF390" s="605"/>
    </row>
    <row r="391" spans="2:32" x14ac:dyDescent="0.25">
      <c r="B391" s="605" t="str">
        <f>IF(Notes!E193="","",Notes!E193)</f>
        <v/>
      </c>
      <c r="C391" s="605"/>
      <c r="D391" s="605"/>
      <c r="E391" s="605"/>
      <c r="F391" s="605"/>
      <c r="G391" s="605"/>
      <c r="H391" s="605"/>
      <c r="I391" s="605"/>
      <c r="J391" s="605"/>
      <c r="K391" s="605"/>
      <c r="L391" s="605"/>
      <c r="M391" s="605"/>
      <c r="N391" s="605"/>
      <c r="O391" s="605"/>
      <c r="P391" s="605"/>
      <c r="Q391" s="605"/>
      <c r="R391" s="605"/>
      <c r="S391" s="605"/>
      <c r="T391" s="605"/>
      <c r="U391" s="605"/>
      <c r="V391" s="605"/>
      <c r="W391" s="605"/>
      <c r="X391" s="605"/>
      <c r="Y391" s="605"/>
      <c r="Z391" s="605"/>
      <c r="AA391" s="605"/>
      <c r="AB391" s="605"/>
      <c r="AC391" s="605"/>
      <c r="AD391" s="605"/>
      <c r="AE391" s="605"/>
      <c r="AF391" s="605"/>
    </row>
    <row r="392" spans="2:32" x14ac:dyDescent="0.25">
      <c r="B392" s="605" t="str">
        <f>IF(Notes!E194="","",Notes!E194)</f>
        <v/>
      </c>
      <c r="C392" s="605"/>
      <c r="D392" s="605"/>
      <c r="E392" s="605"/>
      <c r="F392" s="605"/>
      <c r="G392" s="605"/>
      <c r="H392" s="605"/>
      <c r="I392" s="605"/>
      <c r="J392" s="605"/>
      <c r="K392" s="605"/>
      <c r="L392" s="605"/>
      <c r="M392" s="605"/>
      <c r="N392" s="605"/>
      <c r="O392" s="605"/>
      <c r="P392" s="605"/>
      <c r="Q392" s="605"/>
      <c r="R392" s="605"/>
      <c r="S392" s="605"/>
      <c r="T392" s="605"/>
      <c r="U392" s="605"/>
      <c r="V392" s="605"/>
      <c r="W392" s="605"/>
      <c r="X392" s="605"/>
      <c r="Y392" s="605"/>
      <c r="Z392" s="605"/>
      <c r="AA392" s="605"/>
      <c r="AB392" s="605"/>
      <c r="AC392" s="605"/>
      <c r="AD392" s="605"/>
      <c r="AE392" s="605"/>
      <c r="AF392" s="605"/>
    </row>
    <row r="393" spans="2:32" x14ac:dyDescent="0.25">
      <c r="B393" s="605" t="str">
        <f>IF(Notes!E195="","",Notes!E195)</f>
        <v/>
      </c>
      <c r="C393" s="605"/>
      <c r="D393" s="605"/>
      <c r="E393" s="605"/>
      <c r="F393" s="605"/>
      <c r="G393" s="605"/>
      <c r="H393" s="605"/>
      <c r="I393" s="605"/>
      <c r="J393" s="605"/>
      <c r="K393" s="605"/>
      <c r="L393" s="605"/>
      <c r="M393" s="605"/>
      <c r="N393" s="605"/>
      <c r="O393" s="605"/>
      <c r="P393" s="605"/>
      <c r="Q393" s="605"/>
      <c r="R393" s="605"/>
      <c r="S393" s="605"/>
      <c r="T393" s="605"/>
      <c r="U393" s="605"/>
      <c r="V393" s="605"/>
      <c r="W393" s="605"/>
      <c r="X393" s="605"/>
      <c r="Y393" s="605"/>
      <c r="Z393" s="605"/>
      <c r="AA393" s="605"/>
      <c r="AB393" s="605"/>
      <c r="AC393" s="605"/>
      <c r="AD393" s="605"/>
      <c r="AE393" s="605"/>
      <c r="AF393" s="605"/>
    </row>
    <row r="394" spans="2:32" x14ac:dyDescent="0.25">
      <c r="B394" s="605" t="str">
        <f>IF(Notes!E196="","",Notes!E196)</f>
        <v/>
      </c>
      <c r="C394" s="605"/>
      <c r="D394" s="605"/>
      <c r="E394" s="605"/>
      <c r="F394" s="605"/>
      <c r="G394" s="605"/>
      <c r="H394" s="605"/>
      <c r="I394" s="605"/>
      <c r="J394" s="605"/>
      <c r="K394" s="605"/>
      <c r="L394" s="605"/>
      <c r="M394" s="605"/>
      <c r="N394" s="605"/>
      <c r="O394" s="605"/>
      <c r="P394" s="605"/>
      <c r="Q394" s="605"/>
      <c r="R394" s="605"/>
      <c r="S394" s="605"/>
      <c r="T394" s="605"/>
      <c r="U394" s="605"/>
      <c r="V394" s="605"/>
      <c r="W394" s="605"/>
      <c r="X394" s="605"/>
      <c r="Y394" s="605"/>
      <c r="Z394" s="605"/>
      <c r="AA394" s="605"/>
      <c r="AB394" s="605"/>
      <c r="AC394" s="605"/>
      <c r="AD394" s="605"/>
      <c r="AE394" s="605"/>
      <c r="AF394" s="605"/>
    </row>
    <row r="395" spans="2:32" x14ac:dyDescent="0.25">
      <c r="B395" s="605" t="str">
        <f>IF(Notes!E197="","",Notes!E197)</f>
        <v/>
      </c>
      <c r="C395" s="605"/>
      <c r="D395" s="605"/>
      <c r="E395" s="605"/>
      <c r="F395" s="605"/>
      <c r="G395" s="605"/>
      <c r="H395" s="605"/>
      <c r="I395" s="605"/>
      <c r="J395" s="605"/>
      <c r="K395" s="605"/>
      <c r="L395" s="605"/>
      <c r="M395" s="605"/>
      <c r="N395" s="605"/>
      <c r="O395" s="605"/>
      <c r="P395" s="605"/>
      <c r="Q395" s="605"/>
      <c r="R395" s="605"/>
      <c r="S395" s="605"/>
      <c r="T395" s="605"/>
      <c r="U395" s="605"/>
      <c r="V395" s="605"/>
      <c r="W395" s="605"/>
      <c r="X395" s="605"/>
      <c r="Y395" s="605"/>
      <c r="Z395" s="605"/>
      <c r="AA395" s="605"/>
      <c r="AB395" s="605"/>
      <c r="AC395" s="605"/>
      <c r="AD395" s="605"/>
      <c r="AE395" s="605"/>
      <c r="AF395" s="605"/>
    </row>
    <row r="396" spans="2:32" x14ac:dyDescent="0.25">
      <c r="B396" s="605" t="str">
        <f>IF(Notes!E198="","",Notes!E198)</f>
        <v/>
      </c>
      <c r="C396" s="605"/>
      <c r="D396" s="605"/>
      <c r="E396" s="605"/>
      <c r="F396" s="605"/>
      <c r="G396" s="605"/>
      <c r="H396" s="605"/>
      <c r="I396" s="605"/>
      <c r="J396" s="605"/>
      <c r="K396" s="605"/>
      <c r="L396" s="605"/>
      <c r="M396" s="605"/>
      <c r="N396" s="605"/>
      <c r="O396" s="605"/>
      <c r="P396" s="605"/>
      <c r="Q396" s="605"/>
      <c r="R396" s="605"/>
      <c r="S396" s="605"/>
      <c r="T396" s="605"/>
      <c r="U396" s="605"/>
      <c r="V396" s="605"/>
      <c r="W396" s="605"/>
      <c r="X396" s="605"/>
      <c r="Y396" s="605"/>
      <c r="Z396" s="605"/>
      <c r="AA396" s="605"/>
      <c r="AB396" s="605"/>
      <c r="AC396" s="605"/>
      <c r="AD396" s="605"/>
      <c r="AE396" s="605"/>
      <c r="AF396" s="605"/>
    </row>
    <row r="397" spans="2:32" x14ac:dyDescent="0.25">
      <c r="B397" s="605" t="str">
        <f>IF(Notes!E199="","",Notes!E199)</f>
        <v/>
      </c>
      <c r="C397" s="605"/>
      <c r="D397" s="605"/>
      <c r="E397" s="605"/>
      <c r="F397" s="605"/>
      <c r="G397" s="605"/>
      <c r="H397" s="605"/>
      <c r="I397" s="605"/>
      <c r="J397" s="605"/>
      <c r="K397" s="605"/>
      <c r="L397" s="605"/>
      <c r="M397" s="605"/>
      <c r="N397" s="605"/>
      <c r="O397" s="605"/>
      <c r="P397" s="605"/>
      <c r="Q397" s="605"/>
      <c r="R397" s="605"/>
      <c r="S397" s="605"/>
      <c r="T397" s="605"/>
      <c r="U397" s="605"/>
      <c r="V397" s="605"/>
      <c r="W397" s="605"/>
      <c r="X397" s="605"/>
      <c r="Y397" s="605"/>
      <c r="Z397" s="605"/>
      <c r="AA397" s="605"/>
      <c r="AB397" s="605"/>
      <c r="AC397" s="605"/>
      <c r="AD397" s="605"/>
      <c r="AE397" s="605"/>
      <c r="AF397" s="605"/>
    </row>
    <row r="398" spans="2:32" x14ac:dyDescent="0.25">
      <c r="B398" s="605" t="str">
        <f>IF(Notes!E200="","",Notes!E200)</f>
        <v/>
      </c>
      <c r="C398" s="605"/>
      <c r="D398" s="605"/>
      <c r="E398" s="605"/>
      <c r="F398" s="605"/>
      <c r="G398" s="605"/>
      <c r="H398" s="605"/>
      <c r="I398" s="605"/>
      <c r="J398" s="605"/>
      <c r="K398" s="605"/>
      <c r="L398" s="605"/>
      <c r="M398" s="605"/>
      <c r="N398" s="605"/>
      <c r="O398" s="605"/>
      <c r="P398" s="605"/>
      <c r="Q398" s="605"/>
      <c r="R398" s="605"/>
      <c r="S398" s="605"/>
      <c r="T398" s="605"/>
      <c r="U398" s="605"/>
      <c r="V398" s="605"/>
      <c r="W398" s="605"/>
      <c r="X398" s="605"/>
      <c r="Y398" s="605"/>
      <c r="Z398" s="605"/>
      <c r="AA398" s="605"/>
      <c r="AB398" s="605"/>
      <c r="AC398" s="605"/>
      <c r="AD398" s="605"/>
      <c r="AE398" s="605"/>
      <c r="AF398" s="605"/>
    </row>
    <row r="399" spans="2:32" x14ac:dyDescent="0.25">
      <c r="B399" s="605" t="str">
        <f>IF(Notes!E201="","",Notes!E201)</f>
        <v/>
      </c>
      <c r="C399" s="605"/>
      <c r="D399" s="605"/>
      <c r="E399" s="605"/>
      <c r="F399" s="605"/>
      <c r="G399" s="605"/>
      <c r="H399" s="605"/>
      <c r="I399" s="605"/>
      <c r="J399" s="605"/>
      <c r="K399" s="605"/>
      <c r="L399" s="605"/>
      <c r="M399" s="605"/>
      <c r="N399" s="605"/>
      <c r="O399" s="605"/>
      <c r="P399" s="605"/>
      <c r="Q399" s="605"/>
      <c r="R399" s="605"/>
      <c r="S399" s="605"/>
      <c r="T399" s="605"/>
      <c r="U399" s="605"/>
      <c r="V399" s="605"/>
      <c r="W399" s="605"/>
      <c r="X399" s="605"/>
      <c r="Y399" s="605"/>
      <c r="Z399" s="605"/>
      <c r="AA399" s="605"/>
      <c r="AB399" s="605"/>
      <c r="AC399" s="605"/>
      <c r="AD399" s="605"/>
      <c r="AE399" s="605"/>
      <c r="AF399" s="605"/>
    </row>
    <row r="400" spans="2:32" x14ac:dyDescent="0.25">
      <c r="B400" s="605" t="str">
        <f>IF(Notes!E202="","",Notes!E202)</f>
        <v/>
      </c>
      <c r="C400" s="605"/>
      <c r="D400" s="605"/>
      <c r="E400" s="605"/>
      <c r="F400" s="605"/>
      <c r="G400" s="605"/>
      <c r="H400" s="605"/>
      <c r="I400" s="605"/>
      <c r="J400" s="605"/>
      <c r="K400" s="605"/>
      <c r="L400" s="605"/>
      <c r="M400" s="605"/>
      <c r="N400" s="605"/>
      <c r="O400" s="605"/>
      <c r="P400" s="605"/>
      <c r="Q400" s="605"/>
      <c r="R400" s="605"/>
      <c r="S400" s="605"/>
      <c r="T400" s="605"/>
      <c r="U400" s="605"/>
      <c r="V400" s="605"/>
      <c r="W400" s="605"/>
      <c r="X400" s="605"/>
      <c r="Y400" s="605"/>
      <c r="Z400" s="605"/>
      <c r="AA400" s="605"/>
      <c r="AB400" s="605"/>
      <c r="AC400" s="605"/>
      <c r="AD400" s="605"/>
      <c r="AE400" s="605"/>
      <c r="AF400" s="605"/>
    </row>
    <row r="401" spans="2:32" x14ac:dyDescent="0.25">
      <c r="B401" s="605" t="str">
        <f>IF(Notes!E203="","",Notes!E203)</f>
        <v/>
      </c>
      <c r="C401" s="605"/>
      <c r="D401" s="605"/>
      <c r="E401" s="605"/>
      <c r="F401" s="605"/>
      <c r="G401" s="605"/>
      <c r="H401" s="605"/>
      <c r="I401" s="605"/>
      <c r="J401" s="605"/>
      <c r="K401" s="605"/>
      <c r="L401" s="605"/>
      <c r="M401" s="605"/>
      <c r="N401" s="605"/>
      <c r="O401" s="605"/>
      <c r="P401" s="605"/>
      <c r="Q401" s="605"/>
      <c r="R401" s="605"/>
      <c r="S401" s="605"/>
      <c r="T401" s="605"/>
      <c r="U401" s="605"/>
      <c r="V401" s="605"/>
      <c r="W401" s="605"/>
      <c r="X401" s="605"/>
      <c r="Y401" s="605"/>
      <c r="Z401" s="605"/>
      <c r="AA401" s="605"/>
      <c r="AB401" s="605"/>
      <c r="AC401" s="605"/>
      <c r="AD401" s="605"/>
      <c r="AE401" s="605"/>
      <c r="AF401" s="605"/>
    </row>
    <row r="402" spans="2:32" x14ac:dyDescent="0.25">
      <c r="B402" s="605" t="str">
        <f>IF(Notes!E204="","",Notes!E204)</f>
        <v/>
      </c>
      <c r="C402" s="605"/>
      <c r="D402" s="605"/>
      <c r="E402" s="605"/>
      <c r="F402" s="605"/>
      <c r="G402" s="605"/>
      <c r="H402" s="605"/>
      <c r="I402" s="605"/>
      <c r="J402" s="605"/>
      <c r="K402" s="605"/>
      <c r="L402" s="605"/>
      <c r="M402" s="605"/>
      <c r="N402" s="605"/>
      <c r="O402" s="605"/>
      <c r="P402" s="605"/>
      <c r="Q402" s="605"/>
      <c r="R402" s="605"/>
      <c r="S402" s="605"/>
      <c r="T402" s="605"/>
      <c r="U402" s="605"/>
      <c r="V402" s="605"/>
      <c r="W402" s="605"/>
      <c r="X402" s="605"/>
      <c r="Y402" s="605"/>
      <c r="Z402" s="605"/>
      <c r="AA402" s="605"/>
      <c r="AB402" s="605"/>
      <c r="AC402" s="605"/>
      <c r="AD402" s="605"/>
      <c r="AE402" s="605"/>
      <c r="AF402" s="605"/>
    </row>
    <row r="403" spans="2:32" x14ac:dyDescent="0.25">
      <c r="B403" s="605" t="str">
        <f>IF(Notes!E205="","",Notes!E205)</f>
        <v/>
      </c>
      <c r="C403" s="605"/>
      <c r="D403" s="605"/>
      <c r="E403" s="605"/>
      <c r="F403" s="605"/>
      <c r="G403" s="605"/>
      <c r="H403" s="605"/>
      <c r="I403" s="605"/>
      <c r="J403" s="605"/>
      <c r="K403" s="605"/>
      <c r="L403" s="605"/>
      <c r="M403" s="605"/>
      <c r="N403" s="605"/>
      <c r="O403" s="605"/>
      <c r="P403" s="605"/>
      <c r="Q403" s="605"/>
      <c r="R403" s="605"/>
      <c r="S403" s="605"/>
      <c r="T403" s="605"/>
      <c r="U403" s="605"/>
      <c r="V403" s="605"/>
      <c r="W403" s="605"/>
      <c r="X403" s="605"/>
      <c r="Y403" s="605"/>
      <c r="Z403" s="605"/>
      <c r="AA403" s="605"/>
      <c r="AB403" s="605"/>
      <c r="AC403" s="605"/>
      <c r="AD403" s="605"/>
      <c r="AE403" s="605"/>
      <c r="AF403" s="605"/>
    </row>
    <row r="404" spans="2:32" x14ac:dyDescent="0.25">
      <c r="B404" s="605" t="str">
        <f>IF(Notes!E206="","",Notes!E206)</f>
        <v/>
      </c>
      <c r="C404" s="605"/>
      <c r="D404" s="605"/>
      <c r="E404" s="605"/>
      <c r="F404" s="605"/>
      <c r="G404" s="605"/>
      <c r="H404" s="605"/>
      <c r="I404" s="605"/>
      <c r="J404" s="605"/>
      <c r="K404" s="605"/>
      <c r="L404" s="605"/>
      <c r="M404" s="605"/>
      <c r="N404" s="605"/>
      <c r="O404" s="605"/>
      <c r="P404" s="605"/>
      <c r="Q404" s="605"/>
      <c r="R404" s="605"/>
      <c r="S404" s="605"/>
      <c r="T404" s="605"/>
      <c r="U404" s="605"/>
      <c r="V404" s="605"/>
      <c r="W404" s="605"/>
      <c r="X404" s="605"/>
      <c r="Y404" s="605"/>
      <c r="Z404" s="605"/>
      <c r="AA404" s="605"/>
      <c r="AB404" s="605"/>
      <c r="AC404" s="605"/>
      <c r="AD404" s="605"/>
      <c r="AE404" s="605"/>
      <c r="AF404" s="605"/>
    </row>
    <row r="405" spans="2:32" x14ac:dyDescent="0.25">
      <c r="B405" s="605" t="str">
        <f>IF(Notes!E207="","",Notes!E207)</f>
        <v/>
      </c>
      <c r="C405" s="605"/>
      <c r="D405" s="605"/>
      <c r="E405" s="605"/>
      <c r="F405" s="605"/>
      <c r="G405" s="605"/>
      <c r="H405" s="605"/>
      <c r="I405" s="605"/>
      <c r="J405" s="605"/>
      <c r="K405" s="605"/>
      <c r="L405" s="605"/>
      <c r="M405" s="605"/>
      <c r="N405" s="605"/>
      <c r="O405" s="605"/>
      <c r="P405" s="605"/>
      <c r="Q405" s="605"/>
      <c r="R405" s="605"/>
      <c r="S405" s="605"/>
      <c r="T405" s="605"/>
      <c r="U405" s="605"/>
      <c r="V405" s="605"/>
      <c r="W405" s="605"/>
      <c r="X405" s="605"/>
      <c r="Y405" s="605"/>
      <c r="Z405" s="605"/>
      <c r="AA405" s="605"/>
      <c r="AB405" s="605"/>
      <c r="AC405" s="605"/>
      <c r="AD405" s="605"/>
      <c r="AE405" s="605"/>
      <c r="AF405" s="605"/>
    </row>
    <row r="406" spans="2:32" x14ac:dyDescent="0.25">
      <c r="B406" s="605" t="str">
        <f>IF(Notes!E208="","",Notes!E208)</f>
        <v/>
      </c>
      <c r="C406" s="605"/>
      <c r="D406" s="605"/>
      <c r="E406" s="605"/>
      <c r="F406" s="605"/>
      <c r="G406" s="605"/>
      <c r="H406" s="605"/>
      <c r="I406" s="605"/>
      <c r="J406" s="605"/>
      <c r="K406" s="605"/>
      <c r="L406" s="605"/>
      <c r="M406" s="605"/>
      <c r="N406" s="605"/>
      <c r="O406" s="605"/>
      <c r="P406" s="605"/>
      <c r="Q406" s="605"/>
      <c r="R406" s="605"/>
      <c r="S406" s="605"/>
      <c r="T406" s="605"/>
      <c r="U406" s="605"/>
      <c r="V406" s="605"/>
      <c r="W406" s="605"/>
      <c r="X406" s="605"/>
      <c r="Y406" s="605"/>
      <c r="Z406" s="605"/>
      <c r="AA406" s="605"/>
      <c r="AB406" s="605"/>
      <c r="AC406" s="605"/>
      <c r="AD406" s="605"/>
      <c r="AE406" s="605"/>
      <c r="AF406" s="605"/>
    </row>
    <row r="407" spans="2:32" x14ac:dyDescent="0.25">
      <c r="B407" s="605" t="str">
        <f>IF(Notes!E209="","",Notes!E209)</f>
        <v/>
      </c>
      <c r="C407" s="605"/>
      <c r="D407" s="605"/>
      <c r="E407" s="605"/>
      <c r="F407" s="605"/>
      <c r="G407" s="605"/>
      <c r="H407" s="605"/>
      <c r="I407" s="605"/>
      <c r="J407" s="605"/>
      <c r="K407" s="605"/>
      <c r="L407" s="605"/>
      <c r="M407" s="605"/>
      <c r="N407" s="605"/>
      <c r="O407" s="605"/>
      <c r="P407" s="605"/>
      <c r="Q407" s="605"/>
      <c r="R407" s="605"/>
      <c r="S407" s="605"/>
      <c r="T407" s="605"/>
      <c r="U407" s="605"/>
      <c r="V407" s="605"/>
      <c r="W407" s="605"/>
      <c r="X407" s="605"/>
      <c r="Y407" s="605"/>
      <c r="Z407" s="605"/>
      <c r="AA407" s="605"/>
      <c r="AB407" s="605"/>
      <c r="AC407" s="605"/>
      <c r="AD407" s="605"/>
      <c r="AE407" s="605"/>
      <c r="AF407" s="605"/>
    </row>
    <row r="408" spans="2:32" x14ac:dyDescent="0.25">
      <c r="B408" s="605" t="str">
        <f>IF(Notes!E210="","",Notes!E210)</f>
        <v/>
      </c>
      <c r="C408" s="605"/>
      <c r="D408" s="605"/>
      <c r="E408" s="605"/>
      <c r="F408" s="605"/>
      <c r="G408" s="605"/>
      <c r="H408" s="605"/>
      <c r="I408" s="605"/>
      <c r="J408" s="605"/>
      <c r="K408" s="605"/>
      <c r="L408" s="605"/>
      <c r="M408" s="605"/>
      <c r="N408" s="605"/>
      <c r="O408" s="605"/>
      <c r="P408" s="605"/>
      <c r="Q408" s="605"/>
      <c r="R408" s="605"/>
      <c r="S408" s="605"/>
      <c r="T408" s="605"/>
      <c r="U408" s="605"/>
      <c r="V408" s="605"/>
      <c r="W408" s="605"/>
      <c r="X408" s="605"/>
      <c r="Y408" s="605"/>
      <c r="Z408" s="605"/>
      <c r="AA408" s="605"/>
      <c r="AB408" s="605"/>
      <c r="AC408" s="605"/>
      <c r="AD408" s="605"/>
      <c r="AE408" s="605"/>
      <c r="AF408" s="605"/>
    </row>
    <row r="409" spans="2:32" x14ac:dyDescent="0.25">
      <c r="B409" s="605" t="str">
        <f>IF(Notes!E211="","",Notes!E211)</f>
        <v/>
      </c>
      <c r="C409" s="605"/>
      <c r="D409" s="605"/>
      <c r="E409" s="605"/>
      <c r="F409" s="605"/>
      <c r="G409" s="605"/>
      <c r="H409" s="605"/>
      <c r="I409" s="605"/>
      <c r="J409" s="605"/>
      <c r="K409" s="605"/>
      <c r="L409" s="605"/>
      <c r="M409" s="605"/>
      <c r="N409" s="605"/>
      <c r="O409" s="605"/>
      <c r="P409" s="605"/>
      <c r="Q409" s="605"/>
      <c r="R409" s="605"/>
      <c r="S409" s="605"/>
      <c r="T409" s="605"/>
      <c r="U409" s="605"/>
      <c r="V409" s="605"/>
      <c r="W409" s="605"/>
      <c r="X409" s="605"/>
      <c r="Y409" s="605"/>
      <c r="Z409" s="605"/>
      <c r="AA409" s="605"/>
      <c r="AB409" s="605"/>
      <c r="AC409" s="605"/>
      <c r="AD409" s="605"/>
      <c r="AE409" s="605"/>
      <c r="AF409" s="605"/>
    </row>
    <row r="410" spans="2:32" x14ac:dyDescent="0.25">
      <c r="B410" s="605" t="str">
        <f>IF(Notes!E212="","",Notes!E212)</f>
        <v/>
      </c>
      <c r="C410" s="605"/>
      <c r="D410" s="605"/>
      <c r="E410" s="605"/>
      <c r="F410" s="605"/>
      <c r="G410" s="605"/>
      <c r="H410" s="605"/>
      <c r="I410" s="605"/>
      <c r="J410" s="605"/>
      <c r="K410" s="605"/>
      <c r="L410" s="605"/>
      <c r="M410" s="605"/>
      <c r="N410" s="605"/>
      <c r="O410" s="605"/>
      <c r="P410" s="605"/>
      <c r="Q410" s="605"/>
      <c r="R410" s="605"/>
      <c r="S410" s="605"/>
      <c r="T410" s="605"/>
      <c r="U410" s="605"/>
      <c r="V410" s="605"/>
      <c r="W410" s="605"/>
      <c r="X410" s="605"/>
      <c r="Y410" s="605"/>
      <c r="Z410" s="605"/>
      <c r="AA410" s="605"/>
      <c r="AB410" s="605"/>
      <c r="AC410" s="605"/>
      <c r="AD410" s="605"/>
      <c r="AE410" s="605"/>
      <c r="AF410" s="605"/>
    </row>
    <row r="411" spans="2:32" x14ac:dyDescent="0.25">
      <c r="B411" s="605" t="str">
        <f>IF(Notes!E213="","",Notes!E213)</f>
        <v/>
      </c>
      <c r="C411" s="605"/>
      <c r="D411" s="605"/>
      <c r="E411" s="605"/>
      <c r="F411" s="605"/>
      <c r="G411" s="605"/>
      <c r="H411" s="605"/>
      <c r="I411" s="605"/>
      <c r="J411" s="605"/>
      <c r="K411" s="605"/>
      <c r="L411" s="605"/>
      <c r="M411" s="605"/>
      <c r="N411" s="605"/>
      <c r="O411" s="605"/>
      <c r="P411" s="605"/>
      <c r="Q411" s="605"/>
      <c r="R411" s="605"/>
      <c r="S411" s="605"/>
      <c r="T411" s="605"/>
      <c r="U411" s="605"/>
      <c r="V411" s="605"/>
      <c r="W411" s="605"/>
      <c r="X411" s="605"/>
      <c r="Y411" s="605"/>
      <c r="Z411" s="605"/>
      <c r="AA411" s="605"/>
      <c r="AB411" s="605"/>
      <c r="AC411" s="605"/>
      <c r="AD411" s="605"/>
      <c r="AE411" s="605"/>
      <c r="AF411" s="605"/>
    </row>
    <row r="412" spans="2:32" x14ac:dyDescent="0.25">
      <c r="B412" s="605" t="str">
        <f>IF(Notes!E214="","",Notes!E214)</f>
        <v/>
      </c>
      <c r="C412" s="605"/>
      <c r="D412" s="605"/>
      <c r="E412" s="605"/>
      <c r="F412" s="605"/>
      <c r="G412" s="605"/>
      <c r="H412" s="605"/>
      <c r="I412" s="605"/>
      <c r="J412" s="605"/>
      <c r="K412" s="605"/>
      <c r="L412" s="605"/>
      <c r="M412" s="605"/>
      <c r="N412" s="605"/>
      <c r="O412" s="605"/>
      <c r="P412" s="605"/>
      <c r="Q412" s="605"/>
      <c r="R412" s="605"/>
      <c r="S412" s="605"/>
      <c r="T412" s="605"/>
      <c r="U412" s="605"/>
      <c r="V412" s="605"/>
      <c r="W412" s="605"/>
      <c r="X412" s="605"/>
      <c r="Y412" s="605"/>
      <c r="Z412" s="605"/>
      <c r="AA412" s="605"/>
      <c r="AB412" s="605"/>
      <c r="AC412" s="605"/>
      <c r="AD412" s="605"/>
      <c r="AE412" s="605"/>
      <c r="AF412" s="605"/>
    </row>
    <row r="413" spans="2:32" x14ac:dyDescent="0.25">
      <c r="B413" s="605" t="str">
        <f>IF(Notes!E215="","",Notes!E215)</f>
        <v/>
      </c>
      <c r="C413" s="605"/>
      <c r="D413" s="605"/>
      <c r="E413" s="605"/>
      <c r="F413" s="605"/>
      <c r="G413" s="605"/>
      <c r="H413" s="605"/>
      <c r="I413" s="605"/>
      <c r="J413" s="605"/>
      <c r="K413" s="605"/>
      <c r="L413" s="605"/>
      <c r="M413" s="605"/>
      <c r="N413" s="605"/>
      <c r="O413" s="605"/>
      <c r="P413" s="605"/>
      <c r="Q413" s="605"/>
      <c r="R413" s="605"/>
      <c r="S413" s="605"/>
      <c r="T413" s="605"/>
      <c r="U413" s="605"/>
      <c r="V413" s="605"/>
      <c r="W413" s="605"/>
      <c r="X413" s="605"/>
      <c r="Y413" s="605"/>
      <c r="Z413" s="605"/>
      <c r="AA413" s="605"/>
      <c r="AB413" s="605"/>
      <c r="AC413" s="605"/>
      <c r="AD413" s="605"/>
      <c r="AE413" s="605"/>
      <c r="AF413" s="605"/>
    </row>
    <row r="414" spans="2:32" x14ac:dyDescent="0.25">
      <c r="B414" s="605" t="str">
        <f>IF(Notes!E216="","",Notes!E216)</f>
        <v/>
      </c>
      <c r="C414" s="605"/>
      <c r="D414" s="605"/>
      <c r="E414" s="605"/>
      <c r="F414" s="605"/>
      <c r="G414" s="605"/>
      <c r="H414" s="605"/>
      <c r="I414" s="605"/>
      <c r="J414" s="605"/>
      <c r="K414" s="605"/>
      <c r="L414" s="605"/>
      <c r="M414" s="605"/>
      <c r="N414" s="605"/>
      <c r="O414" s="605"/>
      <c r="P414" s="605"/>
      <c r="Q414" s="605"/>
      <c r="R414" s="605"/>
      <c r="S414" s="605"/>
      <c r="T414" s="605"/>
      <c r="U414" s="605"/>
      <c r="V414" s="605"/>
      <c r="W414" s="605"/>
      <c r="X414" s="605"/>
      <c r="Y414" s="605"/>
      <c r="Z414" s="605"/>
      <c r="AA414" s="605"/>
      <c r="AB414" s="605"/>
      <c r="AC414" s="605"/>
      <c r="AD414" s="605"/>
      <c r="AE414" s="605"/>
      <c r="AF414" s="605"/>
    </row>
    <row r="415" spans="2:32" x14ac:dyDescent="0.25">
      <c r="B415" s="605" t="str">
        <f>IF(Notes!E217="","",Notes!E217)</f>
        <v/>
      </c>
      <c r="C415" s="605"/>
      <c r="D415" s="605"/>
      <c r="E415" s="605"/>
      <c r="F415" s="605"/>
      <c r="G415" s="605"/>
      <c r="H415" s="605"/>
      <c r="I415" s="605"/>
      <c r="J415" s="605"/>
      <c r="K415" s="605"/>
      <c r="L415" s="605"/>
      <c r="M415" s="605"/>
      <c r="N415" s="605"/>
      <c r="O415" s="605"/>
      <c r="P415" s="605"/>
      <c r="Q415" s="605"/>
      <c r="R415" s="605"/>
      <c r="S415" s="605"/>
      <c r="T415" s="605"/>
      <c r="U415" s="605"/>
      <c r="V415" s="605"/>
      <c r="W415" s="605"/>
      <c r="X415" s="605"/>
      <c r="Y415" s="605"/>
      <c r="Z415" s="605"/>
      <c r="AA415" s="605"/>
      <c r="AB415" s="605"/>
      <c r="AC415" s="605"/>
      <c r="AD415" s="605"/>
      <c r="AE415" s="605"/>
      <c r="AF415" s="605"/>
    </row>
    <row r="416" spans="2:32" x14ac:dyDescent="0.25">
      <c r="B416" s="605" t="str">
        <f>IF(Notes!E218="","",Notes!E218)</f>
        <v/>
      </c>
      <c r="C416" s="605"/>
      <c r="D416" s="605"/>
      <c r="E416" s="605"/>
      <c r="F416" s="605"/>
      <c r="G416" s="605"/>
      <c r="H416" s="605"/>
      <c r="I416" s="605"/>
      <c r="J416" s="605"/>
      <c r="K416" s="605"/>
      <c r="L416" s="605"/>
      <c r="M416" s="605"/>
      <c r="N416" s="605"/>
      <c r="O416" s="605"/>
      <c r="P416" s="605"/>
      <c r="Q416" s="605"/>
      <c r="R416" s="605"/>
      <c r="S416" s="605"/>
      <c r="T416" s="605"/>
      <c r="U416" s="605"/>
      <c r="V416" s="605"/>
      <c r="W416" s="605"/>
      <c r="X416" s="605"/>
      <c r="Y416" s="605"/>
      <c r="Z416" s="605"/>
      <c r="AA416" s="605"/>
      <c r="AB416" s="605"/>
      <c r="AC416" s="605"/>
      <c r="AD416" s="605"/>
      <c r="AE416" s="605"/>
      <c r="AF416" s="605"/>
    </row>
    <row r="417" spans="2:32" x14ac:dyDescent="0.25">
      <c r="B417" s="605" t="str">
        <f>IF(Notes!E219="","",Notes!E219)</f>
        <v/>
      </c>
      <c r="C417" s="605"/>
      <c r="D417" s="605"/>
      <c r="E417" s="605"/>
      <c r="F417" s="605"/>
      <c r="G417" s="605"/>
      <c r="H417" s="605"/>
      <c r="I417" s="605"/>
      <c r="J417" s="605"/>
      <c r="K417" s="605"/>
      <c r="L417" s="605"/>
      <c r="M417" s="605"/>
      <c r="N417" s="605"/>
      <c r="O417" s="605"/>
      <c r="P417" s="605"/>
      <c r="Q417" s="605"/>
      <c r="R417" s="605"/>
      <c r="S417" s="605"/>
      <c r="T417" s="605"/>
      <c r="U417" s="605"/>
      <c r="V417" s="605"/>
      <c r="W417" s="605"/>
      <c r="X417" s="605"/>
      <c r="Y417" s="605"/>
      <c r="Z417" s="605"/>
      <c r="AA417" s="605"/>
      <c r="AB417" s="605"/>
      <c r="AC417" s="605"/>
      <c r="AD417" s="605"/>
      <c r="AE417" s="605"/>
      <c r="AF417" s="605"/>
    </row>
    <row r="418" spans="2:32" x14ac:dyDescent="0.25">
      <c r="B418" s="605" t="str">
        <f>IF(Notes!E220="","",Notes!E220)</f>
        <v/>
      </c>
      <c r="C418" s="605"/>
      <c r="D418" s="605"/>
      <c r="E418" s="605"/>
      <c r="F418" s="605"/>
      <c r="G418" s="605"/>
      <c r="H418" s="605"/>
      <c r="I418" s="605"/>
      <c r="J418" s="605"/>
      <c r="K418" s="605"/>
      <c r="L418" s="605"/>
      <c r="M418" s="605"/>
      <c r="N418" s="605"/>
      <c r="O418" s="605"/>
      <c r="P418" s="605"/>
      <c r="Q418" s="605"/>
      <c r="R418" s="605"/>
      <c r="S418" s="605"/>
      <c r="T418" s="605"/>
      <c r="U418" s="605"/>
      <c r="V418" s="605"/>
      <c r="W418" s="605"/>
      <c r="X418" s="605"/>
      <c r="Y418" s="605"/>
      <c r="Z418" s="605"/>
      <c r="AA418" s="605"/>
      <c r="AB418" s="605"/>
      <c r="AC418" s="605"/>
      <c r="AD418" s="605"/>
      <c r="AE418" s="605"/>
      <c r="AF418" s="605"/>
    </row>
    <row r="419" spans="2:32" x14ac:dyDescent="0.25">
      <c r="B419" s="605" t="str">
        <f>IF(Notes!E221="","",Notes!E221)</f>
        <v/>
      </c>
      <c r="C419" s="605"/>
      <c r="D419" s="605"/>
      <c r="E419" s="605"/>
      <c r="F419" s="605"/>
      <c r="G419" s="605"/>
      <c r="H419" s="605"/>
      <c r="I419" s="605"/>
      <c r="J419" s="605"/>
      <c r="K419" s="605"/>
      <c r="L419" s="605"/>
      <c r="M419" s="605"/>
      <c r="N419" s="605"/>
      <c r="O419" s="605"/>
      <c r="P419" s="605"/>
      <c r="Q419" s="605"/>
      <c r="R419" s="605"/>
      <c r="S419" s="605"/>
      <c r="T419" s="605"/>
      <c r="U419" s="605"/>
      <c r="V419" s="605"/>
      <c r="W419" s="605"/>
      <c r="X419" s="605"/>
      <c r="Y419" s="605"/>
      <c r="Z419" s="605"/>
      <c r="AA419" s="605"/>
      <c r="AB419" s="605"/>
      <c r="AC419" s="605"/>
      <c r="AD419" s="605"/>
      <c r="AE419" s="605"/>
      <c r="AF419" s="605"/>
    </row>
    <row r="420" spans="2:32" x14ac:dyDescent="0.25">
      <c r="B420" s="605" t="str">
        <f>IF(Notes!E222="","",Notes!E222)</f>
        <v/>
      </c>
      <c r="C420" s="605"/>
      <c r="D420" s="605"/>
      <c r="E420" s="605"/>
      <c r="F420" s="605"/>
      <c r="G420" s="605"/>
      <c r="H420" s="605"/>
      <c r="I420" s="605"/>
      <c r="J420" s="605"/>
      <c r="K420" s="605"/>
      <c r="L420" s="605"/>
      <c r="M420" s="605"/>
      <c r="N420" s="605"/>
      <c r="O420" s="605"/>
      <c r="P420" s="605"/>
      <c r="Q420" s="605"/>
      <c r="R420" s="605"/>
      <c r="S420" s="605"/>
      <c r="T420" s="605"/>
      <c r="U420" s="605"/>
      <c r="V420" s="605"/>
      <c r="W420" s="605"/>
      <c r="X420" s="605"/>
      <c r="Y420" s="605"/>
      <c r="Z420" s="605"/>
      <c r="AA420" s="605"/>
      <c r="AB420" s="605"/>
      <c r="AC420" s="605"/>
      <c r="AD420" s="605"/>
      <c r="AE420" s="605"/>
      <c r="AF420" s="605"/>
    </row>
    <row r="421" spans="2:32" x14ac:dyDescent="0.25">
      <c r="B421" s="605" t="str">
        <f>IF(Notes!E223="","",Notes!E223)</f>
        <v/>
      </c>
      <c r="C421" s="605"/>
      <c r="D421" s="605"/>
      <c r="E421" s="605"/>
      <c r="F421" s="605"/>
      <c r="G421" s="605"/>
      <c r="H421" s="605"/>
      <c r="I421" s="605"/>
      <c r="J421" s="605"/>
      <c r="K421" s="605"/>
      <c r="L421" s="605"/>
      <c r="M421" s="605"/>
      <c r="N421" s="605"/>
      <c r="O421" s="605"/>
      <c r="P421" s="605"/>
      <c r="Q421" s="605"/>
      <c r="R421" s="605"/>
      <c r="S421" s="605"/>
      <c r="T421" s="605"/>
      <c r="U421" s="605"/>
      <c r="V421" s="605"/>
      <c r="W421" s="605"/>
      <c r="X421" s="605"/>
      <c r="Y421" s="605"/>
      <c r="Z421" s="605"/>
      <c r="AA421" s="605"/>
      <c r="AB421" s="605"/>
      <c r="AC421" s="605"/>
      <c r="AD421" s="605"/>
      <c r="AE421" s="605"/>
      <c r="AF421" s="605"/>
    </row>
    <row r="422" spans="2:32" x14ac:dyDescent="0.25">
      <c r="B422" s="605" t="str">
        <f>IF(Notes!E224="","",Notes!E224)</f>
        <v/>
      </c>
      <c r="C422" s="605"/>
      <c r="D422" s="605"/>
      <c r="E422" s="605"/>
      <c r="F422" s="605"/>
      <c r="G422" s="605"/>
      <c r="H422" s="605"/>
      <c r="I422" s="605"/>
      <c r="J422" s="605"/>
      <c r="K422" s="605"/>
      <c r="L422" s="605"/>
      <c r="M422" s="605"/>
      <c r="N422" s="605"/>
      <c r="O422" s="605"/>
      <c r="P422" s="605"/>
      <c r="Q422" s="605"/>
      <c r="R422" s="605"/>
      <c r="S422" s="605"/>
      <c r="T422" s="605"/>
      <c r="U422" s="605"/>
      <c r="V422" s="605"/>
      <c r="W422" s="605"/>
      <c r="X422" s="605"/>
      <c r="Y422" s="605"/>
      <c r="Z422" s="605"/>
      <c r="AA422" s="605"/>
      <c r="AB422" s="605"/>
      <c r="AC422" s="605"/>
      <c r="AD422" s="605"/>
      <c r="AE422" s="605"/>
      <c r="AF422" s="605"/>
    </row>
    <row r="423" spans="2:32" x14ac:dyDescent="0.25">
      <c r="B423" s="605" t="str">
        <f>IF(Notes!E225="","",Notes!E225)</f>
        <v/>
      </c>
      <c r="C423" s="605"/>
      <c r="D423" s="605"/>
      <c r="E423" s="605"/>
      <c r="F423" s="605"/>
      <c r="G423" s="605"/>
      <c r="H423" s="605"/>
      <c r="I423" s="605"/>
      <c r="J423" s="605"/>
      <c r="K423" s="605"/>
      <c r="L423" s="605"/>
      <c r="M423" s="605"/>
      <c r="N423" s="605"/>
      <c r="O423" s="605"/>
      <c r="P423" s="605"/>
      <c r="Q423" s="605"/>
      <c r="R423" s="605"/>
      <c r="S423" s="605"/>
      <c r="T423" s="605"/>
      <c r="U423" s="605"/>
      <c r="V423" s="605"/>
      <c r="W423" s="605"/>
      <c r="X423" s="605"/>
      <c r="Y423" s="605"/>
      <c r="Z423" s="605"/>
      <c r="AA423" s="605"/>
      <c r="AB423" s="605"/>
      <c r="AC423" s="605"/>
      <c r="AD423" s="605"/>
      <c r="AE423" s="605"/>
      <c r="AF423" s="605"/>
    </row>
    <row r="424" spans="2:32" x14ac:dyDescent="0.25">
      <c r="B424" s="605" t="str">
        <f>IF(Notes!E226="","",Notes!E226)</f>
        <v/>
      </c>
      <c r="C424" s="605"/>
      <c r="D424" s="605"/>
      <c r="E424" s="605"/>
      <c r="F424" s="605"/>
      <c r="G424" s="605"/>
      <c r="H424" s="605"/>
      <c r="I424" s="605"/>
      <c r="J424" s="605"/>
      <c r="K424" s="605"/>
      <c r="L424" s="605"/>
      <c r="M424" s="605"/>
      <c r="N424" s="605"/>
      <c r="O424" s="605"/>
      <c r="P424" s="605"/>
      <c r="Q424" s="605"/>
      <c r="R424" s="605"/>
      <c r="S424" s="605"/>
      <c r="T424" s="605"/>
      <c r="U424" s="605"/>
      <c r="V424" s="605"/>
      <c r="W424" s="605"/>
      <c r="X424" s="605"/>
      <c r="Y424" s="605"/>
      <c r="Z424" s="605"/>
      <c r="AA424" s="605"/>
      <c r="AB424" s="605"/>
      <c r="AC424" s="605"/>
      <c r="AD424" s="605"/>
      <c r="AE424" s="605"/>
      <c r="AF424" s="605"/>
    </row>
    <row r="425" spans="2:32" x14ac:dyDescent="0.25">
      <c r="B425" s="605" t="str">
        <f>IF(Notes!E227="","",Notes!E227)</f>
        <v/>
      </c>
      <c r="C425" s="605"/>
      <c r="D425" s="605"/>
      <c r="E425" s="605"/>
      <c r="F425" s="605"/>
      <c r="G425" s="605"/>
      <c r="H425" s="605"/>
      <c r="I425" s="605"/>
      <c r="J425" s="605"/>
      <c r="K425" s="605"/>
      <c r="L425" s="605"/>
      <c r="M425" s="605"/>
      <c r="N425" s="605"/>
      <c r="O425" s="605"/>
      <c r="P425" s="605"/>
      <c r="Q425" s="605"/>
      <c r="R425" s="605"/>
      <c r="S425" s="605"/>
      <c r="T425" s="605"/>
      <c r="U425" s="605"/>
      <c r="V425" s="605"/>
      <c r="W425" s="605"/>
      <c r="X425" s="605"/>
      <c r="Y425" s="605"/>
      <c r="Z425" s="605"/>
      <c r="AA425" s="605"/>
      <c r="AB425" s="605"/>
      <c r="AC425" s="605"/>
      <c r="AD425" s="605"/>
      <c r="AE425" s="605"/>
      <c r="AF425" s="605"/>
    </row>
    <row r="426" spans="2:32" x14ac:dyDescent="0.25">
      <c r="B426" s="605" t="str">
        <f>IF(Notes!E228="","",Notes!E228)</f>
        <v/>
      </c>
      <c r="C426" s="605"/>
      <c r="D426" s="605"/>
      <c r="E426" s="605"/>
      <c r="F426" s="605"/>
      <c r="G426" s="605"/>
      <c r="H426" s="605"/>
      <c r="I426" s="605"/>
      <c r="J426" s="605"/>
      <c r="K426" s="605"/>
      <c r="L426" s="605"/>
      <c r="M426" s="605"/>
      <c r="N426" s="605"/>
      <c r="O426" s="605"/>
      <c r="P426" s="605"/>
      <c r="Q426" s="605"/>
      <c r="R426" s="605"/>
      <c r="S426" s="605"/>
      <c r="T426" s="605"/>
      <c r="U426" s="605"/>
      <c r="V426" s="605"/>
      <c r="W426" s="605"/>
      <c r="X426" s="605"/>
      <c r="Y426" s="605"/>
      <c r="Z426" s="605"/>
      <c r="AA426" s="605"/>
      <c r="AB426" s="605"/>
      <c r="AC426" s="605"/>
      <c r="AD426" s="605"/>
      <c r="AE426" s="605"/>
      <c r="AF426" s="605"/>
    </row>
    <row r="427" spans="2:32" x14ac:dyDescent="0.25">
      <c r="B427" s="605" t="str">
        <f>IF(Notes!E229="","",Notes!E229)</f>
        <v/>
      </c>
      <c r="C427" s="605"/>
      <c r="D427" s="605"/>
      <c r="E427" s="605"/>
      <c r="F427" s="605"/>
      <c r="G427" s="605"/>
      <c r="H427" s="605"/>
      <c r="I427" s="605"/>
      <c r="J427" s="605"/>
      <c r="K427" s="605"/>
      <c r="L427" s="605"/>
      <c r="M427" s="605"/>
      <c r="N427" s="605"/>
      <c r="O427" s="605"/>
      <c r="P427" s="605"/>
      <c r="Q427" s="605"/>
      <c r="R427" s="605"/>
      <c r="S427" s="605"/>
      <c r="T427" s="605"/>
      <c r="U427" s="605"/>
      <c r="V427" s="605"/>
      <c r="W427" s="605"/>
      <c r="X427" s="605"/>
      <c r="Y427" s="605"/>
      <c r="Z427" s="605"/>
      <c r="AA427" s="605"/>
      <c r="AB427" s="605"/>
      <c r="AC427" s="605"/>
      <c r="AD427" s="605"/>
      <c r="AE427" s="605"/>
      <c r="AF427" s="605"/>
    </row>
    <row r="428" spans="2:32" x14ac:dyDescent="0.25">
      <c r="B428" s="605" t="str">
        <f>IF(Notes!E230="","",Notes!E230)</f>
        <v/>
      </c>
      <c r="C428" s="605"/>
      <c r="D428" s="605"/>
      <c r="E428" s="605"/>
      <c r="F428" s="605"/>
      <c r="G428" s="605"/>
      <c r="H428" s="605"/>
      <c r="I428" s="605"/>
      <c r="J428" s="605"/>
      <c r="K428" s="605"/>
      <c r="L428" s="605"/>
      <c r="M428" s="605"/>
      <c r="N428" s="605"/>
      <c r="O428" s="605"/>
      <c r="P428" s="605"/>
      <c r="Q428" s="605"/>
      <c r="R428" s="605"/>
      <c r="S428" s="605"/>
      <c r="T428" s="605"/>
      <c r="U428" s="605"/>
      <c r="V428" s="605"/>
      <c r="W428" s="605"/>
      <c r="X428" s="605"/>
      <c r="Y428" s="605"/>
      <c r="Z428" s="605"/>
      <c r="AA428" s="605"/>
      <c r="AB428" s="605"/>
      <c r="AC428" s="605"/>
      <c r="AD428" s="605"/>
      <c r="AE428" s="605"/>
      <c r="AF428" s="605"/>
    </row>
    <row r="429" spans="2:32" x14ac:dyDescent="0.25">
      <c r="B429" s="605" t="str">
        <f>IF(Notes!E231="","",Notes!E231)</f>
        <v/>
      </c>
      <c r="C429" s="605"/>
      <c r="D429" s="605"/>
      <c r="E429" s="605"/>
      <c r="F429" s="605"/>
      <c r="G429" s="605"/>
      <c r="H429" s="605"/>
      <c r="I429" s="605"/>
      <c r="J429" s="605"/>
      <c r="K429" s="605"/>
      <c r="L429" s="605"/>
      <c r="M429" s="605"/>
      <c r="N429" s="605"/>
      <c r="O429" s="605"/>
      <c r="P429" s="605"/>
      <c r="Q429" s="605"/>
      <c r="R429" s="605"/>
      <c r="S429" s="605"/>
      <c r="T429" s="605"/>
      <c r="U429" s="605"/>
      <c r="V429" s="605"/>
      <c r="W429" s="605"/>
      <c r="X429" s="605"/>
      <c r="Y429" s="605"/>
      <c r="Z429" s="605"/>
      <c r="AA429" s="605"/>
      <c r="AB429" s="605"/>
      <c r="AC429" s="605"/>
      <c r="AD429" s="605"/>
      <c r="AE429" s="605"/>
      <c r="AF429" s="605"/>
    </row>
    <row r="430" spans="2:32" x14ac:dyDescent="0.25">
      <c r="B430" s="605" t="str">
        <f>IF(Notes!E232="","",Notes!E232)</f>
        <v/>
      </c>
      <c r="C430" s="605"/>
      <c r="D430" s="605"/>
      <c r="E430" s="605"/>
      <c r="F430" s="605"/>
      <c r="G430" s="605"/>
      <c r="H430" s="605"/>
      <c r="I430" s="605"/>
      <c r="J430" s="605"/>
      <c r="K430" s="605"/>
      <c r="L430" s="605"/>
      <c r="M430" s="605"/>
      <c r="N430" s="605"/>
      <c r="O430" s="605"/>
      <c r="P430" s="605"/>
      <c r="Q430" s="605"/>
      <c r="R430" s="605"/>
      <c r="S430" s="605"/>
      <c r="T430" s="605"/>
      <c r="U430" s="605"/>
      <c r="V430" s="605"/>
      <c r="W430" s="605"/>
      <c r="X430" s="605"/>
      <c r="Y430" s="605"/>
      <c r="Z430" s="605"/>
      <c r="AA430" s="605"/>
      <c r="AB430" s="605"/>
      <c r="AC430" s="605"/>
      <c r="AD430" s="605"/>
      <c r="AE430" s="605"/>
      <c r="AF430" s="605"/>
    </row>
    <row r="431" spans="2:32" x14ac:dyDescent="0.25">
      <c r="B431" s="605" t="str">
        <f>IF(Notes!E233="","",Notes!E233)</f>
        <v/>
      </c>
      <c r="C431" s="605"/>
      <c r="D431" s="605"/>
      <c r="E431" s="605"/>
      <c r="F431" s="605"/>
      <c r="G431" s="605"/>
      <c r="H431" s="605"/>
      <c r="I431" s="605"/>
      <c r="J431" s="605"/>
      <c r="K431" s="605"/>
      <c r="L431" s="605"/>
      <c r="M431" s="605"/>
      <c r="N431" s="605"/>
      <c r="O431" s="605"/>
      <c r="P431" s="605"/>
      <c r="Q431" s="605"/>
      <c r="R431" s="605"/>
      <c r="S431" s="605"/>
      <c r="T431" s="605"/>
      <c r="U431" s="605"/>
      <c r="V431" s="605"/>
      <c r="W431" s="605"/>
      <c r="X431" s="605"/>
      <c r="Y431" s="605"/>
      <c r="Z431" s="605"/>
      <c r="AA431" s="605"/>
      <c r="AB431" s="605"/>
      <c r="AC431" s="605"/>
      <c r="AD431" s="605"/>
      <c r="AE431" s="605"/>
      <c r="AF431" s="605"/>
    </row>
    <row r="432" spans="2:32" x14ac:dyDescent="0.25">
      <c r="B432" s="605" t="str">
        <f>IF(Notes!E234="","",Notes!E234)</f>
        <v/>
      </c>
      <c r="C432" s="605"/>
      <c r="D432" s="605"/>
      <c r="E432" s="605"/>
      <c r="F432" s="605"/>
      <c r="G432" s="605"/>
      <c r="H432" s="605"/>
      <c r="I432" s="605"/>
      <c r="J432" s="605"/>
      <c r="K432" s="605"/>
      <c r="L432" s="605"/>
      <c r="M432" s="605"/>
      <c r="N432" s="605"/>
      <c r="O432" s="605"/>
      <c r="P432" s="605"/>
      <c r="Q432" s="605"/>
      <c r="R432" s="605"/>
      <c r="S432" s="605"/>
      <c r="T432" s="605"/>
      <c r="U432" s="605"/>
      <c r="V432" s="605"/>
      <c r="W432" s="605"/>
      <c r="X432" s="605"/>
      <c r="Y432" s="605"/>
      <c r="Z432" s="605"/>
      <c r="AA432" s="605"/>
      <c r="AB432" s="605"/>
      <c r="AC432" s="605"/>
      <c r="AD432" s="605"/>
      <c r="AE432" s="605"/>
      <c r="AF432" s="605"/>
    </row>
    <row r="433" spans="2:32" x14ac:dyDescent="0.25">
      <c r="B433" s="605" t="str">
        <f>IF(Notes!E235="","",Notes!E235)</f>
        <v/>
      </c>
      <c r="C433" s="605"/>
      <c r="D433" s="605"/>
      <c r="E433" s="605"/>
      <c r="F433" s="605"/>
      <c r="G433" s="605"/>
      <c r="H433" s="605"/>
      <c r="I433" s="605"/>
      <c r="J433" s="605"/>
      <c r="K433" s="605"/>
      <c r="L433" s="605"/>
      <c r="M433" s="605"/>
      <c r="N433" s="605"/>
      <c r="O433" s="605"/>
      <c r="P433" s="605"/>
      <c r="Q433" s="605"/>
      <c r="R433" s="605"/>
      <c r="S433" s="605"/>
      <c r="T433" s="605"/>
      <c r="U433" s="605"/>
      <c r="V433" s="605"/>
      <c r="W433" s="605"/>
      <c r="X433" s="605"/>
      <c r="Y433" s="605"/>
      <c r="Z433" s="605"/>
      <c r="AA433" s="605"/>
      <c r="AB433" s="605"/>
      <c r="AC433" s="605"/>
      <c r="AD433" s="605"/>
      <c r="AE433" s="605"/>
      <c r="AF433" s="605"/>
    </row>
    <row r="434" spans="2:32" x14ac:dyDescent="0.25">
      <c r="B434" s="605" t="str">
        <f>IF(Notes!E236="","",Notes!E236)</f>
        <v/>
      </c>
      <c r="C434" s="605"/>
      <c r="D434" s="605"/>
      <c r="E434" s="605"/>
      <c r="F434" s="605"/>
      <c r="G434" s="605"/>
      <c r="H434" s="605"/>
      <c r="I434" s="605"/>
      <c r="J434" s="605"/>
      <c r="K434" s="605"/>
      <c r="L434" s="605"/>
      <c r="M434" s="605"/>
      <c r="N434" s="605"/>
      <c r="O434" s="605"/>
      <c r="P434" s="605"/>
      <c r="Q434" s="605"/>
      <c r="R434" s="605"/>
      <c r="S434" s="605"/>
      <c r="T434" s="605"/>
      <c r="U434" s="605"/>
      <c r="V434" s="605"/>
      <c r="W434" s="605"/>
      <c r="X434" s="605"/>
      <c r="Y434" s="605"/>
      <c r="Z434" s="605"/>
      <c r="AA434" s="605"/>
      <c r="AB434" s="605"/>
      <c r="AC434" s="605"/>
      <c r="AD434" s="605"/>
      <c r="AE434" s="605"/>
      <c r="AF434" s="605"/>
    </row>
    <row r="435" spans="2:32" x14ac:dyDescent="0.25">
      <c r="B435" s="605" t="str">
        <f>IF(Notes!E237="","",Notes!E237)</f>
        <v/>
      </c>
      <c r="C435" s="605"/>
      <c r="D435" s="605"/>
      <c r="E435" s="605"/>
      <c r="F435" s="605"/>
      <c r="G435" s="605"/>
      <c r="H435" s="605"/>
      <c r="I435" s="605"/>
      <c r="J435" s="605"/>
      <c r="K435" s="605"/>
      <c r="L435" s="605"/>
      <c r="M435" s="605"/>
      <c r="N435" s="605"/>
      <c r="O435" s="605"/>
      <c r="P435" s="605"/>
      <c r="Q435" s="605"/>
      <c r="R435" s="605"/>
      <c r="S435" s="605"/>
      <c r="T435" s="605"/>
      <c r="U435" s="605"/>
      <c r="V435" s="605"/>
      <c r="W435" s="605"/>
      <c r="X435" s="605"/>
      <c r="Y435" s="605"/>
      <c r="Z435" s="605"/>
      <c r="AA435" s="605"/>
      <c r="AB435" s="605"/>
      <c r="AC435" s="605"/>
      <c r="AD435" s="605"/>
      <c r="AE435" s="605"/>
      <c r="AF435" s="605"/>
    </row>
    <row r="436" spans="2:32" x14ac:dyDescent="0.25">
      <c r="B436" s="605" t="str">
        <f>IF(Notes!E238="","",Notes!E238)</f>
        <v/>
      </c>
      <c r="C436" s="605"/>
      <c r="D436" s="605"/>
      <c r="E436" s="605"/>
      <c r="F436" s="605"/>
      <c r="G436" s="605"/>
      <c r="H436" s="605"/>
      <c r="I436" s="605"/>
      <c r="J436" s="605"/>
      <c r="K436" s="605"/>
      <c r="L436" s="605"/>
      <c r="M436" s="605"/>
      <c r="N436" s="605"/>
      <c r="O436" s="605"/>
      <c r="P436" s="605"/>
      <c r="Q436" s="605"/>
      <c r="R436" s="605"/>
      <c r="S436" s="605"/>
      <c r="T436" s="605"/>
      <c r="U436" s="605"/>
      <c r="V436" s="605"/>
      <c r="W436" s="605"/>
      <c r="X436" s="605"/>
      <c r="Y436" s="605"/>
      <c r="Z436" s="605"/>
      <c r="AA436" s="605"/>
      <c r="AB436" s="605"/>
      <c r="AC436" s="605"/>
      <c r="AD436" s="605"/>
      <c r="AE436" s="605"/>
      <c r="AF436" s="605"/>
    </row>
    <row r="437" spans="2:32" x14ac:dyDescent="0.25">
      <c r="B437" s="605" t="str">
        <f>IF(Notes!E239="","",Notes!E239)</f>
        <v/>
      </c>
      <c r="C437" s="605"/>
      <c r="D437" s="605"/>
      <c r="E437" s="605"/>
      <c r="F437" s="605"/>
      <c r="G437" s="605"/>
      <c r="H437" s="605"/>
      <c r="I437" s="605"/>
      <c r="J437" s="605"/>
      <c r="K437" s="605"/>
      <c r="L437" s="605"/>
      <c r="M437" s="605"/>
      <c r="N437" s="605"/>
      <c r="O437" s="605"/>
      <c r="P437" s="605"/>
      <c r="Q437" s="605"/>
      <c r="R437" s="605"/>
      <c r="S437" s="605"/>
      <c r="T437" s="605"/>
      <c r="U437" s="605"/>
      <c r="V437" s="605"/>
      <c r="W437" s="605"/>
      <c r="X437" s="605"/>
      <c r="Y437" s="605"/>
      <c r="Z437" s="605"/>
      <c r="AA437" s="605"/>
      <c r="AB437" s="605"/>
      <c r="AC437" s="605"/>
      <c r="AD437" s="605"/>
      <c r="AE437" s="605"/>
      <c r="AF437" s="605"/>
    </row>
    <row r="438" spans="2:32" x14ac:dyDescent="0.25">
      <c r="B438" s="605" t="str">
        <f>IF(Notes!E240="","",Notes!E240)</f>
        <v/>
      </c>
      <c r="C438" s="605"/>
      <c r="D438" s="605"/>
      <c r="E438" s="605"/>
      <c r="F438" s="605"/>
      <c r="G438" s="605"/>
      <c r="H438" s="605"/>
      <c r="I438" s="605"/>
      <c r="J438" s="605"/>
      <c r="K438" s="605"/>
      <c r="L438" s="605"/>
      <c r="M438" s="605"/>
      <c r="N438" s="605"/>
      <c r="O438" s="605"/>
      <c r="P438" s="605"/>
      <c r="Q438" s="605"/>
      <c r="R438" s="605"/>
      <c r="S438" s="605"/>
      <c r="T438" s="605"/>
      <c r="U438" s="605"/>
      <c r="V438" s="605"/>
      <c r="W438" s="605"/>
      <c r="X438" s="605"/>
      <c r="Y438" s="605"/>
      <c r="Z438" s="605"/>
      <c r="AA438" s="605"/>
      <c r="AB438" s="605"/>
      <c r="AC438" s="605"/>
      <c r="AD438" s="605"/>
      <c r="AE438" s="605"/>
      <c r="AF438" s="605"/>
    </row>
    <row r="439" spans="2:32" x14ac:dyDescent="0.25">
      <c r="B439" s="605" t="str">
        <f>IF(Notes!E241="","",Notes!E241)</f>
        <v/>
      </c>
      <c r="C439" s="605"/>
      <c r="D439" s="605"/>
      <c r="E439" s="605"/>
      <c r="F439" s="605"/>
      <c r="G439" s="605"/>
      <c r="H439" s="605"/>
      <c r="I439" s="605"/>
      <c r="J439" s="605"/>
      <c r="K439" s="605"/>
      <c r="L439" s="605"/>
      <c r="M439" s="605"/>
      <c r="N439" s="605"/>
      <c r="O439" s="605"/>
      <c r="P439" s="605"/>
      <c r="Q439" s="605"/>
      <c r="R439" s="605"/>
      <c r="S439" s="605"/>
      <c r="T439" s="605"/>
      <c r="U439" s="605"/>
      <c r="V439" s="605"/>
      <c r="W439" s="605"/>
      <c r="X439" s="605"/>
      <c r="Y439" s="605"/>
      <c r="Z439" s="605"/>
      <c r="AA439" s="605"/>
      <c r="AB439" s="605"/>
      <c r="AC439" s="605"/>
      <c r="AD439" s="605"/>
      <c r="AE439" s="605"/>
      <c r="AF439" s="605"/>
    </row>
    <row r="440" spans="2:32" x14ac:dyDescent="0.25">
      <c r="B440" s="605" t="str">
        <f>IF(Notes!E242="","",Notes!E242)</f>
        <v/>
      </c>
      <c r="C440" s="605"/>
      <c r="D440" s="605"/>
      <c r="E440" s="605"/>
      <c r="F440" s="605"/>
      <c r="G440" s="605"/>
      <c r="H440" s="605"/>
      <c r="I440" s="605"/>
      <c r="J440" s="605"/>
      <c r="K440" s="605"/>
      <c r="L440" s="605"/>
      <c r="M440" s="605"/>
      <c r="N440" s="605"/>
      <c r="O440" s="605"/>
      <c r="P440" s="605"/>
      <c r="Q440" s="605"/>
      <c r="R440" s="605"/>
      <c r="S440" s="605"/>
      <c r="T440" s="605"/>
      <c r="U440" s="605"/>
      <c r="V440" s="605"/>
      <c r="W440" s="605"/>
      <c r="X440" s="605"/>
      <c r="Y440" s="605"/>
      <c r="Z440" s="605"/>
      <c r="AA440" s="605"/>
      <c r="AB440" s="605"/>
      <c r="AC440" s="605"/>
      <c r="AD440" s="605"/>
      <c r="AE440" s="605"/>
      <c r="AF440" s="605"/>
    </row>
    <row r="441" spans="2:32" x14ac:dyDescent="0.25">
      <c r="B441" s="605" t="str">
        <f>IF(Notes!E243="","",Notes!E243)</f>
        <v/>
      </c>
      <c r="C441" s="605"/>
      <c r="D441" s="605"/>
      <c r="E441" s="605"/>
      <c r="F441" s="605"/>
      <c r="G441" s="605"/>
      <c r="H441" s="605"/>
      <c r="I441" s="605"/>
      <c r="J441" s="605"/>
      <c r="K441" s="605"/>
      <c r="L441" s="605"/>
      <c r="M441" s="605"/>
      <c r="N441" s="605"/>
      <c r="O441" s="605"/>
      <c r="P441" s="605"/>
      <c r="Q441" s="605"/>
      <c r="R441" s="605"/>
      <c r="S441" s="605"/>
      <c r="T441" s="605"/>
      <c r="U441" s="605"/>
      <c r="V441" s="605"/>
      <c r="W441" s="605"/>
      <c r="X441" s="605"/>
      <c r="Y441" s="605"/>
      <c r="Z441" s="605"/>
      <c r="AA441" s="605"/>
      <c r="AB441" s="605"/>
      <c r="AC441" s="605"/>
      <c r="AD441" s="605"/>
      <c r="AE441" s="605"/>
      <c r="AF441" s="605"/>
    </row>
    <row r="442" spans="2:32" x14ac:dyDescent="0.25">
      <c r="B442" s="605" t="str">
        <f>IF(Notes!E244="","",Notes!E244)</f>
        <v/>
      </c>
      <c r="C442" s="605"/>
      <c r="D442" s="605"/>
      <c r="E442" s="605"/>
      <c r="F442" s="605"/>
      <c r="G442" s="605"/>
      <c r="H442" s="605"/>
      <c r="I442" s="605"/>
      <c r="J442" s="605"/>
      <c r="K442" s="605"/>
      <c r="L442" s="605"/>
      <c r="M442" s="605"/>
      <c r="N442" s="605"/>
      <c r="O442" s="605"/>
      <c r="P442" s="605"/>
      <c r="Q442" s="605"/>
      <c r="R442" s="605"/>
      <c r="S442" s="605"/>
      <c r="T442" s="605"/>
      <c r="U442" s="605"/>
      <c r="V442" s="605"/>
      <c r="W442" s="605"/>
      <c r="X442" s="605"/>
      <c r="Y442" s="605"/>
      <c r="Z442" s="605"/>
      <c r="AA442" s="605"/>
      <c r="AB442" s="605"/>
      <c r="AC442" s="605"/>
      <c r="AD442" s="605"/>
      <c r="AE442" s="605"/>
      <c r="AF442" s="605"/>
    </row>
    <row r="443" spans="2:32" x14ac:dyDescent="0.25">
      <c r="B443" s="605" t="str">
        <f>IF(Notes!E245="","",Notes!E245)</f>
        <v/>
      </c>
      <c r="C443" s="605"/>
      <c r="D443" s="605"/>
      <c r="E443" s="605"/>
      <c r="F443" s="605"/>
      <c r="G443" s="605"/>
      <c r="H443" s="605"/>
      <c r="I443" s="605"/>
      <c r="J443" s="605"/>
      <c r="K443" s="605"/>
      <c r="L443" s="605"/>
      <c r="M443" s="605"/>
      <c r="N443" s="605"/>
      <c r="O443" s="605"/>
      <c r="P443" s="605"/>
      <c r="Q443" s="605"/>
      <c r="R443" s="605"/>
      <c r="S443" s="605"/>
      <c r="T443" s="605"/>
      <c r="U443" s="605"/>
      <c r="V443" s="605"/>
      <c r="W443" s="605"/>
      <c r="X443" s="605"/>
      <c r="Y443" s="605"/>
      <c r="Z443" s="605"/>
      <c r="AA443" s="605"/>
      <c r="AB443" s="605"/>
      <c r="AC443" s="605"/>
      <c r="AD443" s="605"/>
      <c r="AE443" s="605"/>
      <c r="AF443" s="605"/>
    </row>
    <row r="444" spans="2:32" x14ac:dyDescent="0.25">
      <c r="B444" s="605" t="str">
        <f>IF(Notes!E246="","",Notes!E246)</f>
        <v/>
      </c>
      <c r="C444" s="605"/>
      <c r="D444" s="605"/>
      <c r="E444" s="605"/>
      <c r="F444" s="605"/>
      <c r="G444" s="605"/>
      <c r="H444" s="605"/>
      <c r="I444" s="605"/>
      <c r="J444" s="605"/>
      <c r="K444" s="605"/>
      <c r="L444" s="605"/>
      <c r="M444" s="605"/>
      <c r="N444" s="605"/>
      <c r="O444" s="605"/>
      <c r="P444" s="605"/>
      <c r="Q444" s="605"/>
      <c r="R444" s="605"/>
      <c r="S444" s="605"/>
      <c r="T444" s="605"/>
      <c r="U444" s="605"/>
      <c r="V444" s="605"/>
      <c r="W444" s="605"/>
      <c r="X444" s="605"/>
      <c r="Y444" s="605"/>
      <c r="Z444" s="605"/>
      <c r="AA444" s="605"/>
      <c r="AB444" s="605"/>
      <c r="AC444" s="605"/>
      <c r="AD444" s="605"/>
      <c r="AE444" s="605"/>
      <c r="AF444" s="605"/>
    </row>
    <row r="445" spans="2:32" x14ac:dyDescent="0.25">
      <c r="B445" s="605" t="str">
        <f>IF(Notes!E247="","",Notes!E247)</f>
        <v/>
      </c>
      <c r="C445" s="605"/>
      <c r="D445" s="605"/>
      <c r="E445" s="605"/>
      <c r="F445" s="605"/>
      <c r="G445" s="605"/>
      <c r="H445" s="605"/>
      <c r="I445" s="605"/>
      <c r="J445" s="605"/>
      <c r="K445" s="605"/>
      <c r="L445" s="605"/>
      <c r="M445" s="605"/>
      <c r="N445" s="605"/>
      <c r="O445" s="605"/>
      <c r="P445" s="605"/>
      <c r="Q445" s="605"/>
      <c r="R445" s="605"/>
      <c r="S445" s="605"/>
      <c r="T445" s="605"/>
      <c r="U445" s="605"/>
      <c r="V445" s="605"/>
      <c r="W445" s="605"/>
      <c r="X445" s="605"/>
      <c r="Y445" s="605"/>
      <c r="Z445" s="605"/>
      <c r="AA445" s="605"/>
      <c r="AB445" s="605"/>
      <c r="AC445" s="605"/>
      <c r="AD445" s="605"/>
      <c r="AE445" s="605"/>
      <c r="AF445" s="605"/>
    </row>
    <row r="446" spans="2:32" x14ac:dyDescent="0.25">
      <c r="B446" s="605" t="str">
        <f>IF(Notes!E248="","",Notes!E248)</f>
        <v/>
      </c>
      <c r="C446" s="605"/>
      <c r="D446" s="605"/>
      <c r="E446" s="605"/>
      <c r="F446" s="605"/>
      <c r="G446" s="605"/>
      <c r="H446" s="605"/>
      <c r="I446" s="605"/>
      <c r="J446" s="605"/>
      <c r="K446" s="605"/>
      <c r="L446" s="605"/>
      <c r="M446" s="605"/>
      <c r="N446" s="605"/>
      <c r="O446" s="605"/>
      <c r="P446" s="605"/>
      <c r="Q446" s="605"/>
      <c r="R446" s="605"/>
      <c r="S446" s="605"/>
      <c r="T446" s="605"/>
      <c r="U446" s="605"/>
      <c r="V446" s="605"/>
      <c r="W446" s="605"/>
      <c r="X446" s="605"/>
      <c r="Y446" s="605"/>
      <c r="Z446" s="605"/>
      <c r="AA446" s="605"/>
      <c r="AB446" s="605"/>
      <c r="AC446" s="605"/>
      <c r="AD446" s="605"/>
      <c r="AE446" s="605"/>
      <c r="AF446" s="605"/>
    </row>
    <row r="447" spans="2:32" x14ac:dyDescent="0.25">
      <c r="B447" s="605" t="str">
        <f>IF(Notes!E249="","",Notes!E249)</f>
        <v/>
      </c>
      <c r="C447" s="605"/>
      <c r="D447" s="605"/>
      <c r="E447" s="605"/>
      <c r="F447" s="605"/>
      <c r="G447" s="605"/>
      <c r="H447" s="605"/>
      <c r="I447" s="605"/>
      <c r="J447" s="605"/>
      <c r="K447" s="605"/>
      <c r="L447" s="605"/>
      <c r="M447" s="605"/>
      <c r="N447" s="605"/>
      <c r="O447" s="605"/>
      <c r="P447" s="605"/>
      <c r="Q447" s="605"/>
      <c r="R447" s="605"/>
      <c r="S447" s="605"/>
      <c r="T447" s="605"/>
      <c r="U447" s="605"/>
      <c r="V447" s="605"/>
      <c r="W447" s="605"/>
      <c r="X447" s="605"/>
      <c r="Y447" s="605"/>
      <c r="Z447" s="605"/>
      <c r="AA447" s="605"/>
      <c r="AB447" s="605"/>
      <c r="AC447" s="605"/>
      <c r="AD447" s="605"/>
      <c r="AE447" s="605"/>
      <c r="AF447" s="605"/>
    </row>
    <row r="448" spans="2:32" x14ac:dyDescent="0.25">
      <c r="B448" s="605" t="str">
        <f>IF(Notes!E250="","",Notes!E250)</f>
        <v/>
      </c>
      <c r="C448" s="605"/>
      <c r="D448" s="605"/>
      <c r="E448" s="605"/>
      <c r="F448" s="605"/>
      <c r="G448" s="605"/>
      <c r="H448" s="605"/>
      <c r="I448" s="605"/>
      <c r="J448" s="605"/>
      <c r="K448" s="605"/>
      <c r="L448" s="605"/>
      <c r="M448" s="605"/>
      <c r="N448" s="605"/>
      <c r="O448" s="605"/>
      <c r="P448" s="605"/>
      <c r="Q448" s="605"/>
      <c r="R448" s="605"/>
      <c r="S448" s="605"/>
      <c r="T448" s="605"/>
      <c r="U448" s="605"/>
      <c r="V448" s="605"/>
      <c r="W448" s="605"/>
      <c r="X448" s="605"/>
      <c r="Y448" s="605"/>
      <c r="Z448" s="605"/>
      <c r="AA448" s="605"/>
      <c r="AB448" s="605"/>
      <c r="AC448" s="605"/>
      <c r="AD448" s="605"/>
      <c r="AE448" s="605"/>
      <c r="AF448" s="605"/>
    </row>
    <row r="449" spans="2:32" x14ac:dyDescent="0.25">
      <c r="B449" s="605" t="str">
        <f>IF(Notes!E251="","",Notes!E251)</f>
        <v/>
      </c>
      <c r="C449" s="605"/>
      <c r="D449" s="605"/>
      <c r="E449" s="605"/>
      <c r="F449" s="605"/>
      <c r="G449" s="605"/>
      <c r="H449" s="605"/>
      <c r="I449" s="605"/>
      <c r="J449" s="605"/>
      <c r="K449" s="605"/>
      <c r="L449" s="605"/>
      <c r="M449" s="605"/>
      <c r="N449" s="605"/>
      <c r="O449" s="605"/>
      <c r="P449" s="605"/>
      <c r="Q449" s="605"/>
      <c r="R449" s="605"/>
      <c r="S449" s="605"/>
      <c r="T449" s="605"/>
      <c r="U449" s="605"/>
      <c r="V449" s="605"/>
      <c r="W449" s="605"/>
      <c r="X449" s="605"/>
      <c r="Y449" s="605"/>
      <c r="Z449" s="605"/>
      <c r="AA449" s="605"/>
      <c r="AB449" s="605"/>
      <c r="AC449" s="605"/>
      <c r="AD449" s="605"/>
      <c r="AE449" s="605"/>
      <c r="AF449" s="605"/>
    </row>
    <row r="450" spans="2:32" x14ac:dyDescent="0.25">
      <c r="B450" s="605" t="str">
        <f>IF(Notes!E252="","",Notes!E252)</f>
        <v/>
      </c>
      <c r="C450" s="605"/>
      <c r="D450" s="605"/>
      <c r="E450" s="605"/>
      <c r="F450" s="605"/>
      <c r="G450" s="605"/>
      <c r="H450" s="605"/>
      <c r="I450" s="605"/>
      <c r="J450" s="605"/>
      <c r="K450" s="605"/>
      <c r="L450" s="605"/>
      <c r="M450" s="605"/>
      <c r="N450" s="605"/>
      <c r="O450" s="605"/>
      <c r="P450" s="605"/>
      <c r="Q450" s="605"/>
      <c r="R450" s="605"/>
      <c r="S450" s="605"/>
      <c r="T450" s="605"/>
      <c r="U450" s="605"/>
      <c r="V450" s="605"/>
      <c r="W450" s="605"/>
      <c r="X450" s="605"/>
      <c r="Y450" s="605"/>
      <c r="Z450" s="605"/>
      <c r="AA450" s="605"/>
      <c r="AB450" s="605"/>
      <c r="AC450" s="605"/>
      <c r="AD450" s="605"/>
      <c r="AE450" s="605"/>
      <c r="AF450" s="605"/>
    </row>
    <row r="451" spans="2:32" x14ac:dyDescent="0.25">
      <c r="B451" s="605" t="str">
        <f>IF(Notes!E253="","",Notes!E253)</f>
        <v/>
      </c>
      <c r="C451" s="605"/>
      <c r="D451" s="605"/>
      <c r="E451" s="605"/>
      <c r="F451" s="605"/>
      <c r="G451" s="605"/>
      <c r="H451" s="605"/>
      <c r="I451" s="605"/>
      <c r="J451" s="605"/>
      <c r="K451" s="605"/>
      <c r="L451" s="605"/>
      <c r="M451" s="605"/>
      <c r="N451" s="605"/>
      <c r="O451" s="605"/>
      <c r="P451" s="605"/>
      <c r="Q451" s="605"/>
      <c r="R451" s="605"/>
      <c r="S451" s="605"/>
      <c r="T451" s="605"/>
      <c r="U451" s="605"/>
      <c r="V451" s="605"/>
      <c r="W451" s="605"/>
      <c r="X451" s="605"/>
      <c r="Y451" s="605"/>
      <c r="Z451" s="605"/>
      <c r="AA451" s="605"/>
      <c r="AB451" s="605"/>
      <c r="AC451" s="605"/>
      <c r="AD451" s="605"/>
      <c r="AE451" s="605"/>
      <c r="AF451" s="605"/>
    </row>
    <row r="452" spans="2:32" x14ac:dyDescent="0.25">
      <c r="B452" s="605" t="str">
        <f>IF(Notes!E254="","",Notes!E254)</f>
        <v/>
      </c>
      <c r="C452" s="605"/>
      <c r="D452" s="605"/>
      <c r="E452" s="605"/>
      <c r="F452" s="605"/>
      <c r="G452" s="605"/>
      <c r="H452" s="605"/>
      <c r="I452" s="605"/>
      <c r="J452" s="605"/>
      <c r="K452" s="605"/>
      <c r="L452" s="605"/>
      <c r="M452" s="605"/>
      <c r="N452" s="605"/>
      <c r="O452" s="605"/>
      <c r="P452" s="605"/>
      <c r="Q452" s="605"/>
      <c r="R452" s="605"/>
      <c r="S452" s="605"/>
      <c r="T452" s="605"/>
      <c r="U452" s="605"/>
      <c r="V452" s="605"/>
      <c r="W452" s="605"/>
      <c r="X452" s="605"/>
      <c r="Y452" s="605"/>
      <c r="Z452" s="605"/>
      <c r="AA452" s="605"/>
      <c r="AB452" s="605"/>
      <c r="AC452" s="605"/>
      <c r="AD452" s="605"/>
      <c r="AE452" s="605"/>
      <c r="AF452" s="605"/>
    </row>
    <row r="453" spans="2:32" x14ac:dyDescent="0.25">
      <c r="B453" s="605" t="str">
        <f>IF(Notes!E255="","",Notes!E255)</f>
        <v/>
      </c>
      <c r="C453" s="605"/>
      <c r="D453" s="605"/>
      <c r="E453" s="605"/>
      <c r="F453" s="605"/>
      <c r="G453" s="605"/>
      <c r="H453" s="605"/>
      <c r="I453" s="605"/>
      <c r="J453" s="605"/>
      <c r="K453" s="605"/>
      <c r="L453" s="605"/>
      <c r="M453" s="605"/>
      <c r="N453" s="605"/>
      <c r="O453" s="605"/>
      <c r="P453" s="605"/>
      <c r="Q453" s="605"/>
      <c r="R453" s="605"/>
      <c r="S453" s="605"/>
      <c r="T453" s="605"/>
      <c r="U453" s="605"/>
      <c r="V453" s="605"/>
      <c r="W453" s="605"/>
      <c r="X453" s="605"/>
      <c r="Y453" s="605"/>
      <c r="Z453" s="605"/>
      <c r="AA453" s="605"/>
      <c r="AB453" s="605"/>
      <c r="AC453" s="605"/>
      <c r="AD453" s="605"/>
      <c r="AE453" s="605"/>
      <c r="AF453" s="605"/>
    </row>
    <row r="454" spans="2:32" x14ac:dyDescent="0.25">
      <c r="B454" s="605" t="str">
        <f>IF(Notes!E256="","",Notes!E256)</f>
        <v/>
      </c>
      <c r="C454" s="605"/>
      <c r="D454" s="605"/>
      <c r="E454" s="605"/>
      <c r="F454" s="605"/>
      <c r="G454" s="605"/>
      <c r="H454" s="605"/>
      <c r="I454" s="605"/>
      <c r="J454" s="605"/>
      <c r="K454" s="605"/>
      <c r="L454" s="605"/>
      <c r="M454" s="605"/>
      <c r="N454" s="605"/>
      <c r="O454" s="605"/>
      <c r="P454" s="605"/>
      <c r="Q454" s="605"/>
      <c r="R454" s="605"/>
      <c r="S454" s="605"/>
      <c r="T454" s="605"/>
      <c r="U454" s="605"/>
      <c r="V454" s="605"/>
      <c r="W454" s="605"/>
      <c r="X454" s="605"/>
      <c r="Y454" s="605"/>
      <c r="Z454" s="605"/>
      <c r="AA454" s="605"/>
      <c r="AB454" s="605"/>
      <c r="AC454" s="605"/>
      <c r="AD454" s="605"/>
      <c r="AE454" s="605"/>
      <c r="AF454" s="605"/>
    </row>
    <row r="455" spans="2:32" x14ac:dyDescent="0.25">
      <c r="B455" s="605" t="str">
        <f>IF(Notes!E257="","",Notes!E257)</f>
        <v/>
      </c>
      <c r="C455" s="605"/>
      <c r="D455" s="605"/>
      <c r="E455" s="605"/>
      <c r="F455" s="605"/>
      <c r="G455" s="605"/>
      <c r="H455" s="605"/>
      <c r="I455" s="605"/>
      <c r="J455" s="605"/>
      <c r="K455" s="605"/>
      <c r="L455" s="605"/>
      <c r="M455" s="605"/>
      <c r="N455" s="605"/>
      <c r="O455" s="605"/>
      <c r="P455" s="605"/>
      <c r="Q455" s="605"/>
      <c r="R455" s="605"/>
      <c r="S455" s="605"/>
      <c r="T455" s="605"/>
      <c r="U455" s="605"/>
      <c r="V455" s="605"/>
      <c r="W455" s="605"/>
      <c r="X455" s="605"/>
      <c r="Y455" s="605"/>
      <c r="Z455" s="605"/>
      <c r="AA455" s="605"/>
      <c r="AB455" s="605"/>
      <c r="AC455" s="605"/>
      <c r="AD455" s="605"/>
      <c r="AE455" s="605"/>
      <c r="AF455" s="605"/>
    </row>
    <row r="456" spans="2:32" x14ac:dyDescent="0.25">
      <c r="B456" s="605" t="str">
        <f>IF(Notes!E258="","",Notes!E258)</f>
        <v/>
      </c>
      <c r="C456" s="605"/>
      <c r="D456" s="605"/>
      <c r="E456" s="605"/>
      <c r="F456" s="605"/>
      <c r="G456" s="605"/>
      <c r="H456" s="605"/>
      <c r="I456" s="605"/>
      <c r="J456" s="605"/>
      <c r="K456" s="605"/>
      <c r="L456" s="605"/>
      <c r="M456" s="605"/>
      <c r="N456" s="605"/>
      <c r="O456" s="605"/>
      <c r="P456" s="605"/>
      <c r="Q456" s="605"/>
      <c r="R456" s="605"/>
      <c r="S456" s="605"/>
      <c r="T456" s="605"/>
      <c r="U456" s="605"/>
      <c r="V456" s="605"/>
      <c r="W456" s="605"/>
      <c r="X456" s="605"/>
      <c r="Y456" s="605"/>
      <c r="Z456" s="605"/>
      <c r="AA456" s="605"/>
      <c r="AB456" s="605"/>
      <c r="AC456" s="605"/>
      <c r="AD456" s="605"/>
      <c r="AE456" s="605"/>
      <c r="AF456" s="605"/>
    </row>
    <row r="457" spans="2:32" x14ac:dyDescent="0.25">
      <c r="B457" s="605" t="str">
        <f>IF(Notes!E259="","",Notes!E259)</f>
        <v/>
      </c>
      <c r="C457" s="605"/>
      <c r="D457" s="605"/>
      <c r="E457" s="605"/>
      <c r="F457" s="605"/>
      <c r="G457" s="605"/>
      <c r="H457" s="605"/>
      <c r="I457" s="605"/>
      <c r="J457" s="605"/>
      <c r="K457" s="605"/>
      <c r="L457" s="605"/>
      <c r="M457" s="605"/>
      <c r="N457" s="605"/>
      <c r="O457" s="605"/>
      <c r="P457" s="605"/>
      <c r="Q457" s="605"/>
      <c r="R457" s="605"/>
      <c r="S457" s="605"/>
      <c r="T457" s="605"/>
      <c r="U457" s="605"/>
      <c r="V457" s="605"/>
      <c r="W457" s="605"/>
      <c r="X457" s="605"/>
      <c r="Y457" s="605"/>
      <c r="Z457" s="605"/>
      <c r="AA457" s="605"/>
      <c r="AB457" s="605"/>
      <c r="AC457" s="605"/>
      <c r="AD457" s="605"/>
      <c r="AE457" s="605"/>
      <c r="AF457" s="605"/>
    </row>
    <row r="458" spans="2:32" x14ac:dyDescent="0.25">
      <c r="B458" s="605" t="str">
        <f>IF(Notes!E260="","",Notes!E260)</f>
        <v/>
      </c>
      <c r="C458" s="605"/>
      <c r="D458" s="605"/>
      <c r="E458" s="605"/>
      <c r="F458" s="605"/>
      <c r="G458" s="605"/>
      <c r="H458" s="605"/>
      <c r="I458" s="605"/>
      <c r="J458" s="605"/>
      <c r="K458" s="605"/>
      <c r="L458" s="605"/>
      <c r="M458" s="605"/>
      <c r="N458" s="605"/>
      <c r="O458" s="605"/>
      <c r="P458" s="605"/>
      <c r="Q458" s="605"/>
      <c r="R458" s="605"/>
      <c r="S458" s="605"/>
      <c r="T458" s="605"/>
      <c r="U458" s="605"/>
      <c r="V458" s="605"/>
      <c r="W458" s="605"/>
      <c r="X458" s="605"/>
      <c r="Y458" s="605"/>
      <c r="Z458" s="605"/>
      <c r="AA458" s="605"/>
      <c r="AB458" s="605"/>
      <c r="AC458" s="605"/>
      <c r="AD458" s="605"/>
      <c r="AE458" s="605"/>
      <c r="AF458" s="605"/>
    </row>
    <row r="459" spans="2:32" x14ac:dyDescent="0.25">
      <c r="B459" s="605" t="str">
        <f>IF(Notes!E261="","",Notes!E261)</f>
        <v/>
      </c>
      <c r="C459" s="605"/>
      <c r="D459" s="605"/>
      <c r="E459" s="605"/>
      <c r="F459" s="605"/>
      <c r="G459" s="605"/>
      <c r="H459" s="605"/>
      <c r="I459" s="605"/>
      <c r="J459" s="605"/>
      <c r="K459" s="605"/>
      <c r="L459" s="605"/>
      <c r="M459" s="605"/>
      <c r="N459" s="605"/>
      <c r="O459" s="605"/>
      <c r="P459" s="605"/>
      <c r="Q459" s="605"/>
      <c r="R459" s="605"/>
      <c r="S459" s="605"/>
      <c r="T459" s="605"/>
      <c r="U459" s="605"/>
      <c r="V459" s="605"/>
      <c r="W459" s="605"/>
      <c r="X459" s="605"/>
      <c r="Y459" s="605"/>
      <c r="Z459" s="605"/>
      <c r="AA459" s="605"/>
      <c r="AB459" s="605"/>
      <c r="AC459" s="605"/>
      <c r="AD459" s="605"/>
      <c r="AE459" s="605"/>
      <c r="AF459" s="605"/>
    </row>
    <row r="460" spans="2:32" x14ac:dyDescent="0.25">
      <c r="B460" s="605" t="str">
        <f>IF(Notes!E262="","",Notes!E262)</f>
        <v/>
      </c>
      <c r="C460" s="605"/>
      <c r="D460" s="605"/>
      <c r="E460" s="605"/>
      <c r="F460" s="605"/>
      <c r="G460" s="605"/>
      <c r="H460" s="605"/>
      <c r="I460" s="605"/>
      <c r="J460" s="605"/>
      <c r="K460" s="605"/>
      <c r="L460" s="605"/>
      <c r="M460" s="605"/>
      <c r="N460" s="605"/>
      <c r="O460" s="605"/>
      <c r="P460" s="605"/>
      <c r="Q460" s="605"/>
      <c r="R460" s="605"/>
      <c r="S460" s="605"/>
      <c r="T460" s="605"/>
      <c r="U460" s="605"/>
      <c r="V460" s="605"/>
      <c r="W460" s="605"/>
      <c r="X460" s="605"/>
      <c r="Y460" s="605"/>
      <c r="Z460" s="605"/>
      <c r="AA460" s="605"/>
      <c r="AB460" s="605"/>
      <c r="AC460" s="605"/>
      <c r="AD460" s="605"/>
      <c r="AE460" s="605"/>
      <c r="AF460" s="605"/>
    </row>
    <row r="461" spans="2:32" x14ac:dyDescent="0.25">
      <c r="B461" s="605" t="str">
        <f>IF(Notes!E263="","",Notes!E263)</f>
        <v/>
      </c>
      <c r="C461" s="605"/>
      <c r="D461" s="605"/>
      <c r="E461" s="605"/>
      <c r="F461" s="605"/>
      <c r="G461" s="605"/>
      <c r="H461" s="605"/>
      <c r="I461" s="605"/>
      <c r="J461" s="605"/>
      <c r="K461" s="605"/>
      <c r="L461" s="605"/>
      <c r="M461" s="605"/>
      <c r="N461" s="605"/>
      <c r="O461" s="605"/>
      <c r="P461" s="605"/>
      <c r="Q461" s="605"/>
      <c r="R461" s="605"/>
      <c r="S461" s="605"/>
      <c r="T461" s="605"/>
      <c r="U461" s="605"/>
      <c r="V461" s="605"/>
      <c r="W461" s="605"/>
      <c r="X461" s="605"/>
      <c r="Y461" s="605"/>
      <c r="Z461" s="605"/>
      <c r="AA461" s="605"/>
      <c r="AB461" s="605"/>
      <c r="AC461" s="605"/>
      <c r="AD461" s="605"/>
      <c r="AE461" s="605"/>
      <c r="AF461" s="605"/>
    </row>
    <row r="462" spans="2:32" x14ac:dyDescent="0.25">
      <c r="B462" s="605" t="str">
        <f>IF(Notes!E264="","",Notes!E264)</f>
        <v/>
      </c>
      <c r="C462" s="605"/>
      <c r="D462" s="605"/>
      <c r="E462" s="605"/>
      <c r="F462" s="605"/>
      <c r="G462" s="605"/>
      <c r="H462" s="605"/>
      <c r="I462" s="605"/>
      <c r="J462" s="605"/>
      <c r="K462" s="605"/>
      <c r="L462" s="605"/>
      <c r="M462" s="605"/>
      <c r="N462" s="605"/>
      <c r="O462" s="605"/>
      <c r="P462" s="605"/>
      <c r="Q462" s="605"/>
      <c r="R462" s="605"/>
      <c r="S462" s="605"/>
      <c r="T462" s="605"/>
      <c r="U462" s="605"/>
      <c r="V462" s="605"/>
      <c r="W462" s="605"/>
      <c r="X462" s="605"/>
      <c r="Y462" s="605"/>
      <c r="Z462" s="605"/>
      <c r="AA462" s="605"/>
      <c r="AB462" s="605"/>
      <c r="AC462" s="605"/>
      <c r="AD462" s="605"/>
      <c r="AE462" s="605"/>
      <c r="AF462" s="605"/>
    </row>
    <row r="463" spans="2:32" x14ac:dyDescent="0.25">
      <c r="B463" s="605" t="str">
        <f>IF(Notes!E265="","",Notes!E265)</f>
        <v/>
      </c>
      <c r="C463" s="605"/>
      <c r="D463" s="605"/>
      <c r="E463" s="605"/>
      <c r="F463" s="605"/>
      <c r="G463" s="605"/>
      <c r="H463" s="605"/>
      <c r="I463" s="605"/>
      <c r="J463" s="605"/>
      <c r="K463" s="605"/>
      <c r="L463" s="605"/>
      <c r="M463" s="605"/>
      <c r="N463" s="605"/>
      <c r="O463" s="605"/>
      <c r="P463" s="605"/>
      <c r="Q463" s="605"/>
      <c r="R463" s="605"/>
      <c r="S463" s="605"/>
      <c r="T463" s="605"/>
      <c r="U463" s="605"/>
      <c r="V463" s="605"/>
      <c r="W463" s="605"/>
      <c r="X463" s="605"/>
      <c r="Y463" s="605"/>
      <c r="Z463" s="605"/>
      <c r="AA463" s="605"/>
      <c r="AB463" s="605"/>
      <c r="AC463" s="605"/>
      <c r="AD463" s="605"/>
      <c r="AE463" s="605"/>
      <c r="AF463" s="605"/>
    </row>
    <row r="464" spans="2:32" x14ac:dyDescent="0.25">
      <c r="B464" s="605" t="str">
        <f>IF(Notes!E266="","",Notes!E266)</f>
        <v/>
      </c>
      <c r="C464" s="605"/>
      <c r="D464" s="605"/>
      <c r="E464" s="605"/>
      <c r="F464" s="605"/>
      <c r="G464" s="605"/>
      <c r="H464" s="605"/>
      <c r="I464" s="605"/>
      <c r="J464" s="605"/>
      <c r="K464" s="605"/>
      <c r="L464" s="605"/>
      <c r="M464" s="605"/>
      <c r="N464" s="605"/>
      <c r="O464" s="605"/>
      <c r="P464" s="605"/>
      <c r="Q464" s="605"/>
      <c r="R464" s="605"/>
      <c r="S464" s="605"/>
      <c r="T464" s="605"/>
      <c r="U464" s="605"/>
      <c r="V464" s="605"/>
      <c r="W464" s="605"/>
      <c r="X464" s="605"/>
      <c r="Y464" s="605"/>
      <c r="Z464" s="605"/>
      <c r="AA464" s="605"/>
      <c r="AB464" s="605"/>
      <c r="AC464" s="605"/>
      <c r="AD464" s="605"/>
      <c r="AE464" s="605"/>
      <c r="AF464" s="605"/>
    </row>
    <row r="465" spans="2:32" x14ac:dyDescent="0.25">
      <c r="B465" s="605" t="str">
        <f>IF(Notes!E267="","",Notes!E267)</f>
        <v/>
      </c>
      <c r="C465" s="605"/>
      <c r="D465" s="605"/>
      <c r="E465" s="605"/>
      <c r="F465" s="605"/>
      <c r="G465" s="605"/>
      <c r="H465" s="605"/>
      <c r="I465" s="605"/>
      <c r="J465" s="605"/>
      <c r="K465" s="605"/>
      <c r="L465" s="605"/>
      <c r="M465" s="605"/>
      <c r="N465" s="605"/>
      <c r="O465" s="605"/>
      <c r="P465" s="605"/>
      <c r="Q465" s="605"/>
      <c r="R465" s="605"/>
      <c r="S465" s="605"/>
      <c r="T465" s="605"/>
      <c r="U465" s="605"/>
      <c r="V465" s="605"/>
      <c r="W465" s="605"/>
      <c r="X465" s="605"/>
      <c r="Y465" s="605"/>
      <c r="Z465" s="605"/>
      <c r="AA465" s="605"/>
      <c r="AB465" s="605"/>
      <c r="AC465" s="605"/>
      <c r="AD465" s="605"/>
      <c r="AE465" s="605"/>
      <c r="AF465" s="605"/>
    </row>
    <row r="466" spans="2:32" x14ac:dyDescent="0.25">
      <c r="B466" s="605" t="str">
        <f>IF(Notes!E268="","",Notes!E268)</f>
        <v/>
      </c>
      <c r="C466" s="605"/>
      <c r="D466" s="605"/>
      <c r="E466" s="605"/>
      <c r="F466" s="605"/>
      <c r="G466" s="605"/>
      <c r="H466" s="605"/>
      <c r="I466" s="605"/>
      <c r="J466" s="605"/>
      <c r="K466" s="605"/>
      <c r="L466" s="605"/>
      <c r="M466" s="605"/>
      <c r="N466" s="605"/>
      <c r="O466" s="605"/>
      <c r="P466" s="605"/>
      <c r="Q466" s="605"/>
      <c r="R466" s="605"/>
      <c r="S466" s="605"/>
      <c r="T466" s="605"/>
      <c r="U466" s="605"/>
      <c r="V466" s="605"/>
      <c r="W466" s="605"/>
      <c r="X466" s="605"/>
      <c r="Y466" s="605"/>
      <c r="Z466" s="605"/>
      <c r="AA466" s="605"/>
      <c r="AB466" s="605"/>
      <c r="AC466" s="605"/>
      <c r="AD466" s="605"/>
      <c r="AE466" s="605"/>
      <c r="AF466" s="605"/>
    </row>
    <row r="467" spans="2:32" x14ac:dyDescent="0.25">
      <c r="B467" s="605" t="str">
        <f>IF(Notes!E269="","",Notes!E269)</f>
        <v/>
      </c>
      <c r="C467" s="605"/>
      <c r="D467" s="605"/>
      <c r="E467" s="605"/>
      <c r="F467" s="605"/>
      <c r="G467" s="605"/>
      <c r="H467" s="605"/>
      <c r="I467" s="605"/>
      <c r="J467" s="605"/>
      <c r="K467" s="605"/>
      <c r="L467" s="605"/>
      <c r="M467" s="605"/>
      <c r="N467" s="605"/>
      <c r="O467" s="605"/>
      <c r="P467" s="605"/>
      <c r="Q467" s="605"/>
      <c r="R467" s="605"/>
      <c r="S467" s="605"/>
      <c r="T467" s="605"/>
      <c r="U467" s="605"/>
      <c r="V467" s="605"/>
      <c r="W467" s="605"/>
      <c r="X467" s="605"/>
      <c r="Y467" s="605"/>
      <c r="Z467" s="605"/>
      <c r="AA467" s="605"/>
      <c r="AB467" s="605"/>
      <c r="AC467" s="605"/>
      <c r="AD467" s="605"/>
      <c r="AE467" s="605"/>
      <c r="AF467" s="605"/>
    </row>
    <row r="468" spans="2:32" x14ac:dyDescent="0.25">
      <c r="B468" s="605" t="str">
        <f>IF(Notes!E270="","",Notes!E270)</f>
        <v/>
      </c>
      <c r="C468" s="605"/>
      <c r="D468" s="605"/>
      <c r="E468" s="605"/>
      <c r="F468" s="605"/>
      <c r="G468" s="605"/>
      <c r="H468" s="605"/>
      <c r="I468" s="605"/>
      <c r="J468" s="605"/>
      <c r="K468" s="605"/>
      <c r="L468" s="605"/>
      <c r="M468" s="605"/>
      <c r="N468" s="605"/>
      <c r="O468" s="605"/>
      <c r="P468" s="605"/>
      <c r="Q468" s="605"/>
      <c r="R468" s="605"/>
      <c r="S468" s="605"/>
      <c r="T468" s="605"/>
      <c r="U468" s="605"/>
      <c r="V468" s="605"/>
      <c r="W468" s="605"/>
      <c r="X468" s="605"/>
      <c r="Y468" s="605"/>
      <c r="Z468" s="605"/>
      <c r="AA468" s="605"/>
      <c r="AB468" s="605"/>
      <c r="AC468" s="605"/>
      <c r="AD468" s="605"/>
      <c r="AE468" s="605"/>
      <c r="AF468" s="605"/>
    </row>
    <row r="469" spans="2:32" x14ac:dyDescent="0.25">
      <c r="B469" s="605" t="str">
        <f>IF(Notes!E271="","",Notes!E271)</f>
        <v/>
      </c>
      <c r="C469" s="605"/>
      <c r="D469" s="605"/>
      <c r="E469" s="605"/>
      <c r="F469" s="605"/>
      <c r="G469" s="605"/>
      <c r="H469" s="605"/>
      <c r="I469" s="605"/>
      <c r="J469" s="605"/>
      <c r="K469" s="605"/>
      <c r="L469" s="605"/>
      <c r="M469" s="605"/>
      <c r="N469" s="605"/>
      <c r="O469" s="605"/>
      <c r="P469" s="605"/>
      <c r="Q469" s="605"/>
      <c r="R469" s="605"/>
      <c r="S469" s="605"/>
      <c r="T469" s="605"/>
      <c r="U469" s="605"/>
      <c r="V469" s="605"/>
      <c r="W469" s="605"/>
      <c r="X469" s="605"/>
      <c r="Y469" s="605"/>
      <c r="Z469" s="605"/>
      <c r="AA469" s="605"/>
      <c r="AB469" s="605"/>
      <c r="AC469" s="605"/>
      <c r="AD469" s="605"/>
      <c r="AE469" s="605"/>
      <c r="AF469" s="605"/>
    </row>
    <row r="470" spans="2:32" x14ac:dyDescent="0.25">
      <c r="B470" s="605" t="str">
        <f>IF(Notes!E272="","",Notes!E272)</f>
        <v/>
      </c>
      <c r="C470" s="605"/>
      <c r="D470" s="605"/>
      <c r="E470" s="605"/>
      <c r="F470" s="605"/>
      <c r="G470" s="605"/>
      <c r="H470" s="605"/>
      <c r="I470" s="605"/>
      <c r="J470" s="605"/>
      <c r="K470" s="605"/>
      <c r="L470" s="605"/>
      <c r="M470" s="605"/>
      <c r="N470" s="605"/>
      <c r="O470" s="605"/>
      <c r="P470" s="605"/>
      <c r="Q470" s="605"/>
      <c r="R470" s="605"/>
      <c r="S470" s="605"/>
      <c r="T470" s="605"/>
      <c r="U470" s="605"/>
      <c r="V470" s="605"/>
      <c r="W470" s="605"/>
      <c r="X470" s="605"/>
      <c r="Y470" s="605"/>
      <c r="Z470" s="605"/>
      <c r="AA470" s="605"/>
      <c r="AB470" s="605"/>
      <c r="AC470" s="605"/>
      <c r="AD470" s="605"/>
      <c r="AE470" s="605"/>
      <c r="AF470" s="605"/>
    </row>
    <row r="471" spans="2:32" x14ac:dyDescent="0.25">
      <c r="B471" s="605" t="str">
        <f>IF(Notes!E273="","",Notes!E273)</f>
        <v/>
      </c>
      <c r="C471" s="605"/>
      <c r="D471" s="605"/>
      <c r="E471" s="605"/>
      <c r="F471" s="605"/>
      <c r="G471" s="605"/>
      <c r="H471" s="605"/>
      <c r="I471" s="605"/>
      <c r="J471" s="605"/>
      <c r="K471" s="605"/>
      <c r="L471" s="605"/>
      <c r="M471" s="605"/>
      <c r="N471" s="605"/>
      <c r="O471" s="605"/>
      <c r="P471" s="605"/>
      <c r="Q471" s="605"/>
      <c r="R471" s="605"/>
      <c r="S471" s="605"/>
      <c r="T471" s="605"/>
      <c r="U471" s="605"/>
      <c r="V471" s="605"/>
      <c r="W471" s="605"/>
      <c r="X471" s="605"/>
      <c r="Y471" s="605"/>
      <c r="Z471" s="605"/>
      <c r="AA471" s="605"/>
      <c r="AB471" s="605"/>
      <c r="AC471" s="605"/>
      <c r="AD471" s="605"/>
      <c r="AE471" s="605"/>
      <c r="AF471" s="605"/>
    </row>
    <row r="472" spans="2:32" x14ac:dyDescent="0.25">
      <c r="B472" s="605" t="str">
        <f>IF(Notes!E274="","",Notes!E274)</f>
        <v/>
      </c>
      <c r="C472" s="605"/>
      <c r="D472" s="605"/>
      <c r="E472" s="605"/>
      <c r="F472" s="605"/>
      <c r="G472" s="605"/>
      <c r="H472" s="605"/>
      <c r="I472" s="605"/>
      <c r="J472" s="605"/>
      <c r="K472" s="605"/>
      <c r="L472" s="605"/>
      <c r="M472" s="605"/>
      <c r="N472" s="605"/>
      <c r="O472" s="605"/>
      <c r="P472" s="605"/>
      <c r="Q472" s="605"/>
      <c r="R472" s="605"/>
      <c r="S472" s="605"/>
      <c r="T472" s="605"/>
      <c r="U472" s="605"/>
      <c r="V472" s="605"/>
      <c r="W472" s="605"/>
      <c r="X472" s="605"/>
      <c r="Y472" s="605"/>
      <c r="Z472" s="605"/>
      <c r="AA472" s="605"/>
      <c r="AB472" s="605"/>
      <c r="AC472" s="605"/>
      <c r="AD472" s="605"/>
      <c r="AE472" s="605"/>
      <c r="AF472" s="605"/>
    </row>
    <row r="473" spans="2:32" x14ac:dyDescent="0.25">
      <c r="B473" s="605" t="str">
        <f>IF(Notes!E275="","",Notes!E275)</f>
        <v/>
      </c>
      <c r="C473" s="605"/>
      <c r="D473" s="605"/>
      <c r="E473" s="605"/>
      <c r="F473" s="605"/>
      <c r="G473" s="605"/>
      <c r="H473" s="605"/>
      <c r="I473" s="605"/>
      <c r="J473" s="605"/>
      <c r="K473" s="605"/>
      <c r="L473" s="605"/>
      <c r="M473" s="605"/>
      <c r="N473" s="605"/>
      <c r="O473" s="605"/>
      <c r="P473" s="605"/>
      <c r="Q473" s="605"/>
      <c r="R473" s="605"/>
      <c r="S473" s="605"/>
      <c r="T473" s="605"/>
      <c r="U473" s="605"/>
      <c r="V473" s="605"/>
      <c r="W473" s="605"/>
      <c r="X473" s="605"/>
      <c r="Y473" s="605"/>
      <c r="Z473" s="605"/>
      <c r="AA473" s="605"/>
      <c r="AB473" s="605"/>
      <c r="AC473" s="605"/>
      <c r="AD473" s="605"/>
      <c r="AE473" s="605"/>
      <c r="AF473" s="605"/>
    </row>
    <row r="474" spans="2:32" x14ac:dyDescent="0.25">
      <c r="B474" s="605" t="str">
        <f>IF(Notes!E276="","",Notes!E276)</f>
        <v/>
      </c>
      <c r="C474" s="605"/>
      <c r="D474" s="605"/>
      <c r="E474" s="605"/>
      <c r="F474" s="605"/>
      <c r="G474" s="605"/>
      <c r="H474" s="605"/>
      <c r="I474" s="605"/>
      <c r="J474" s="605"/>
      <c r="K474" s="605"/>
      <c r="L474" s="605"/>
      <c r="M474" s="605"/>
      <c r="N474" s="605"/>
      <c r="O474" s="605"/>
      <c r="P474" s="605"/>
      <c r="Q474" s="605"/>
      <c r="R474" s="605"/>
      <c r="S474" s="605"/>
      <c r="T474" s="605"/>
      <c r="U474" s="605"/>
      <c r="V474" s="605"/>
      <c r="W474" s="605"/>
      <c r="X474" s="605"/>
      <c r="Y474" s="605"/>
      <c r="Z474" s="605"/>
      <c r="AA474" s="605"/>
      <c r="AB474" s="605"/>
      <c r="AC474" s="605"/>
      <c r="AD474" s="605"/>
      <c r="AE474" s="605"/>
      <c r="AF474" s="605"/>
    </row>
    <row r="475" spans="2:32" x14ac:dyDescent="0.25">
      <c r="B475" s="605" t="str">
        <f>IF(Notes!E277="","",Notes!E277)</f>
        <v/>
      </c>
      <c r="C475" s="605"/>
      <c r="D475" s="605"/>
      <c r="E475" s="605"/>
      <c r="F475" s="605"/>
      <c r="G475" s="605"/>
      <c r="H475" s="605"/>
      <c r="I475" s="605"/>
      <c r="J475" s="605"/>
      <c r="K475" s="605"/>
      <c r="L475" s="605"/>
      <c r="M475" s="605"/>
      <c r="N475" s="605"/>
      <c r="O475" s="605"/>
      <c r="P475" s="605"/>
      <c r="Q475" s="605"/>
      <c r="R475" s="605"/>
      <c r="S475" s="605"/>
      <c r="T475" s="605"/>
      <c r="U475" s="605"/>
      <c r="V475" s="605"/>
      <c r="W475" s="605"/>
      <c r="X475" s="605"/>
      <c r="Y475" s="605"/>
      <c r="Z475" s="605"/>
      <c r="AA475" s="605"/>
      <c r="AB475" s="605"/>
      <c r="AC475" s="605"/>
      <c r="AD475" s="605"/>
      <c r="AE475" s="605"/>
      <c r="AF475" s="605"/>
    </row>
    <row r="476" spans="2:32" x14ac:dyDescent="0.25">
      <c r="B476" s="605" t="str">
        <f>IF(Notes!E278="","",Notes!E278)</f>
        <v/>
      </c>
      <c r="C476" s="605"/>
      <c r="D476" s="605"/>
      <c r="E476" s="605"/>
      <c r="F476" s="605"/>
      <c r="G476" s="605"/>
      <c r="H476" s="605"/>
      <c r="I476" s="605"/>
      <c r="J476" s="605"/>
      <c r="K476" s="605"/>
      <c r="L476" s="605"/>
      <c r="M476" s="605"/>
      <c r="N476" s="605"/>
      <c r="O476" s="605"/>
      <c r="P476" s="605"/>
      <c r="Q476" s="605"/>
      <c r="R476" s="605"/>
      <c r="S476" s="605"/>
      <c r="T476" s="605"/>
      <c r="U476" s="605"/>
      <c r="V476" s="605"/>
      <c r="W476" s="605"/>
      <c r="X476" s="605"/>
      <c r="Y476" s="605"/>
      <c r="Z476" s="605"/>
      <c r="AA476" s="605"/>
      <c r="AB476" s="605"/>
      <c r="AC476" s="605"/>
      <c r="AD476" s="605"/>
      <c r="AE476" s="605"/>
      <c r="AF476" s="605"/>
    </row>
    <row r="477" spans="2:32" x14ac:dyDescent="0.25">
      <c r="B477" s="605" t="str">
        <f>IF(Notes!E279="","",Notes!E279)</f>
        <v/>
      </c>
      <c r="C477" s="605"/>
      <c r="D477" s="605"/>
      <c r="E477" s="605"/>
      <c r="F477" s="605"/>
      <c r="G477" s="605"/>
      <c r="H477" s="605"/>
      <c r="I477" s="605"/>
      <c r="J477" s="605"/>
      <c r="K477" s="605"/>
      <c r="L477" s="605"/>
      <c r="M477" s="605"/>
      <c r="N477" s="605"/>
      <c r="O477" s="605"/>
      <c r="P477" s="605"/>
      <c r="Q477" s="605"/>
      <c r="R477" s="605"/>
      <c r="S477" s="605"/>
      <c r="T477" s="605"/>
      <c r="U477" s="605"/>
      <c r="V477" s="605"/>
      <c r="W477" s="605"/>
      <c r="X477" s="605"/>
      <c r="Y477" s="605"/>
      <c r="Z477" s="605"/>
      <c r="AA477" s="605"/>
      <c r="AB477" s="605"/>
      <c r="AC477" s="605"/>
      <c r="AD477" s="605"/>
      <c r="AE477" s="605"/>
      <c r="AF477" s="605"/>
    </row>
    <row r="478" spans="2:32" x14ac:dyDescent="0.25">
      <c r="B478" s="605" t="str">
        <f>IF(Notes!E280="","",Notes!E280)</f>
        <v/>
      </c>
      <c r="C478" s="605"/>
      <c r="D478" s="605"/>
      <c r="E478" s="605"/>
      <c r="F478" s="605"/>
      <c r="G478" s="605"/>
      <c r="H478" s="605"/>
      <c r="I478" s="605"/>
      <c r="J478" s="605"/>
      <c r="K478" s="605"/>
      <c r="L478" s="605"/>
      <c r="M478" s="605"/>
      <c r="N478" s="605"/>
      <c r="O478" s="605"/>
      <c r="P478" s="605"/>
      <c r="Q478" s="605"/>
      <c r="R478" s="605"/>
      <c r="S478" s="605"/>
      <c r="T478" s="605"/>
      <c r="U478" s="605"/>
      <c r="V478" s="605"/>
      <c r="W478" s="605"/>
      <c r="X478" s="605"/>
      <c r="Y478" s="605"/>
      <c r="Z478" s="605"/>
      <c r="AA478" s="605"/>
      <c r="AB478" s="605"/>
      <c r="AC478" s="605"/>
      <c r="AD478" s="605"/>
      <c r="AE478" s="605"/>
      <c r="AF478" s="605"/>
    </row>
    <row r="479" spans="2:32" x14ac:dyDescent="0.25">
      <c r="B479" s="605" t="str">
        <f>IF(Notes!E281="","",Notes!E281)</f>
        <v/>
      </c>
      <c r="C479" s="605"/>
      <c r="D479" s="605"/>
      <c r="E479" s="605"/>
      <c r="F479" s="605"/>
      <c r="G479" s="605"/>
      <c r="H479" s="605"/>
      <c r="I479" s="605"/>
      <c r="J479" s="605"/>
      <c r="K479" s="605"/>
      <c r="L479" s="605"/>
      <c r="M479" s="605"/>
      <c r="N479" s="605"/>
      <c r="O479" s="605"/>
      <c r="P479" s="605"/>
      <c r="Q479" s="605"/>
      <c r="R479" s="605"/>
      <c r="S479" s="605"/>
      <c r="T479" s="605"/>
      <c r="U479" s="605"/>
      <c r="V479" s="605"/>
      <c r="W479" s="605"/>
      <c r="X479" s="605"/>
      <c r="Y479" s="605"/>
      <c r="Z479" s="605"/>
      <c r="AA479" s="605"/>
      <c r="AB479" s="605"/>
      <c r="AC479" s="605"/>
      <c r="AD479" s="605"/>
      <c r="AE479" s="605"/>
      <c r="AF479" s="605"/>
    </row>
    <row r="480" spans="2:32" x14ac:dyDescent="0.25">
      <c r="B480" s="605" t="str">
        <f>IF(Notes!E282="","",Notes!E282)</f>
        <v/>
      </c>
      <c r="C480" s="605"/>
      <c r="D480" s="605"/>
      <c r="E480" s="605"/>
      <c r="F480" s="605"/>
      <c r="G480" s="605"/>
      <c r="H480" s="605"/>
      <c r="I480" s="605"/>
      <c r="J480" s="605"/>
      <c r="K480" s="605"/>
      <c r="L480" s="605"/>
      <c r="M480" s="605"/>
      <c r="N480" s="605"/>
      <c r="O480" s="605"/>
      <c r="P480" s="605"/>
      <c r="Q480" s="605"/>
      <c r="R480" s="605"/>
      <c r="S480" s="605"/>
      <c r="T480" s="605"/>
      <c r="U480" s="605"/>
      <c r="V480" s="605"/>
      <c r="W480" s="605"/>
      <c r="X480" s="605"/>
      <c r="Y480" s="605"/>
      <c r="Z480" s="605"/>
      <c r="AA480" s="605"/>
      <c r="AB480" s="605"/>
      <c r="AC480" s="605"/>
      <c r="AD480" s="605"/>
      <c r="AE480" s="605"/>
      <c r="AF480" s="605"/>
    </row>
    <row r="481" spans="2:32" x14ac:dyDescent="0.25">
      <c r="B481" s="605" t="str">
        <f>IF(Notes!E283="","",Notes!E283)</f>
        <v/>
      </c>
      <c r="C481" s="605"/>
      <c r="D481" s="605"/>
      <c r="E481" s="605"/>
      <c r="F481" s="605"/>
      <c r="G481" s="605"/>
      <c r="H481" s="605"/>
      <c r="I481" s="605"/>
      <c r="J481" s="605"/>
      <c r="K481" s="605"/>
      <c r="L481" s="605"/>
      <c r="M481" s="605"/>
      <c r="N481" s="605"/>
      <c r="O481" s="605"/>
      <c r="P481" s="605"/>
      <c r="Q481" s="605"/>
      <c r="R481" s="605"/>
      <c r="S481" s="605"/>
      <c r="T481" s="605"/>
      <c r="U481" s="605"/>
      <c r="V481" s="605"/>
      <c r="W481" s="605"/>
      <c r="X481" s="605"/>
      <c r="Y481" s="605"/>
      <c r="Z481" s="605"/>
      <c r="AA481" s="605"/>
      <c r="AB481" s="605"/>
      <c r="AC481" s="605"/>
      <c r="AD481" s="605"/>
      <c r="AE481" s="605"/>
      <c r="AF481" s="605"/>
    </row>
    <row r="482" spans="2:32" x14ac:dyDescent="0.25">
      <c r="B482" s="605" t="str">
        <f>IF(Notes!E284="","",Notes!E284)</f>
        <v/>
      </c>
      <c r="C482" s="605"/>
      <c r="D482" s="605"/>
      <c r="E482" s="605"/>
      <c r="F482" s="605"/>
      <c r="G482" s="605"/>
      <c r="H482" s="605"/>
      <c r="I482" s="605"/>
      <c r="J482" s="605"/>
      <c r="K482" s="605"/>
      <c r="L482" s="605"/>
      <c r="M482" s="605"/>
      <c r="N482" s="605"/>
      <c r="O482" s="605"/>
      <c r="P482" s="605"/>
      <c r="Q482" s="605"/>
      <c r="R482" s="605"/>
      <c r="S482" s="605"/>
      <c r="T482" s="605"/>
      <c r="U482" s="605"/>
      <c r="V482" s="605"/>
      <c r="W482" s="605"/>
      <c r="X482" s="605"/>
      <c r="Y482" s="605"/>
      <c r="Z482" s="605"/>
      <c r="AA482" s="605"/>
      <c r="AB482" s="605"/>
      <c r="AC482" s="605"/>
      <c r="AD482" s="605"/>
      <c r="AE482" s="605"/>
      <c r="AF482" s="605"/>
    </row>
    <row r="483" spans="2:32" x14ac:dyDescent="0.25">
      <c r="B483" s="605" t="str">
        <f>IF(Notes!E285="","",Notes!E285)</f>
        <v/>
      </c>
      <c r="C483" s="605"/>
      <c r="D483" s="605"/>
      <c r="E483" s="605"/>
      <c r="F483" s="605"/>
      <c r="G483" s="605"/>
      <c r="H483" s="605"/>
      <c r="I483" s="605"/>
      <c r="J483" s="605"/>
      <c r="K483" s="605"/>
      <c r="L483" s="605"/>
      <c r="M483" s="605"/>
      <c r="N483" s="605"/>
      <c r="O483" s="605"/>
      <c r="P483" s="605"/>
      <c r="Q483" s="605"/>
      <c r="R483" s="605"/>
      <c r="S483" s="605"/>
      <c r="T483" s="605"/>
      <c r="U483" s="605"/>
      <c r="V483" s="605"/>
      <c r="W483" s="605"/>
      <c r="X483" s="605"/>
      <c r="Y483" s="605"/>
      <c r="Z483" s="605"/>
      <c r="AA483" s="605"/>
      <c r="AB483" s="605"/>
      <c r="AC483" s="605"/>
      <c r="AD483" s="605"/>
      <c r="AE483" s="605"/>
      <c r="AF483" s="605"/>
    </row>
    <row r="484" spans="2:32" x14ac:dyDescent="0.25">
      <c r="B484" s="605" t="str">
        <f>IF(Notes!E286="","",Notes!E286)</f>
        <v/>
      </c>
      <c r="C484" s="605"/>
      <c r="D484" s="605"/>
      <c r="E484" s="605"/>
      <c r="F484" s="605"/>
      <c r="G484" s="605"/>
      <c r="H484" s="605"/>
      <c r="I484" s="605"/>
      <c r="J484" s="605"/>
      <c r="K484" s="605"/>
      <c r="L484" s="605"/>
      <c r="M484" s="605"/>
      <c r="N484" s="605"/>
      <c r="O484" s="605"/>
      <c r="P484" s="605"/>
      <c r="Q484" s="605"/>
      <c r="R484" s="605"/>
      <c r="S484" s="605"/>
      <c r="T484" s="605"/>
      <c r="U484" s="605"/>
      <c r="V484" s="605"/>
      <c r="W484" s="605"/>
      <c r="X484" s="605"/>
      <c r="Y484" s="605"/>
      <c r="Z484" s="605"/>
      <c r="AA484" s="605"/>
      <c r="AB484" s="605"/>
      <c r="AC484" s="605"/>
      <c r="AD484" s="605"/>
      <c r="AE484" s="605"/>
      <c r="AF484" s="605"/>
    </row>
    <row r="485" spans="2:32" x14ac:dyDescent="0.25">
      <c r="B485" s="605" t="str">
        <f>IF(Notes!E287="","",Notes!E287)</f>
        <v/>
      </c>
      <c r="C485" s="605"/>
      <c r="D485" s="605"/>
      <c r="E485" s="605"/>
      <c r="F485" s="605"/>
      <c r="G485" s="605"/>
      <c r="H485" s="605"/>
      <c r="I485" s="605"/>
      <c r="J485" s="605"/>
      <c r="K485" s="605"/>
      <c r="L485" s="605"/>
      <c r="M485" s="605"/>
      <c r="N485" s="605"/>
      <c r="O485" s="605"/>
      <c r="P485" s="605"/>
      <c r="Q485" s="605"/>
      <c r="R485" s="605"/>
      <c r="S485" s="605"/>
      <c r="T485" s="605"/>
      <c r="U485" s="605"/>
      <c r="V485" s="605"/>
      <c r="W485" s="605"/>
      <c r="X485" s="605"/>
      <c r="Y485" s="605"/>
      <c r="Z485" s="605"/>
      <c r="AA485" s="605"/>
      <c r="AB485" s="605"/>
      <c r="AC485" s="605"/>
      <c r="AD485" s="605"/>
      <c r="AE485" s="605"/>
      <c r="AF485" s="605"/>
    </row>
    <row r="486" spans="2:32" x14ac:dyDescent="0.25">
      <c r="B486" s="605" t="str">
        <f>IF(Notes!E288="","",Notes!E288)</f>
        <v/>
      </c>
      <c r="C486" s="605"/>
      <c r="D486" s="605"/>
      <c r="E486" s="605"/>
      <c r="F486" s="605"/>
      <c r="G486" s="605"/>
      <c r="H486" s="605"/>
      <c r="I486" s="605"/>
      <c r="J486" s="605"/>
      <c r="K486" s="605"/>
      <c r="L486" s="605"/>
      <c r="M486" s="605"/>
      <c r="N486" s="605"/>
      <c r="O486" s="605"/>
      <c r="P486" s="605"/>
      <c r="Q486" s="605"/>
      <c r="R486" s="605"/>
      <c r="S486" s="605"/>
      <c r="T486" s="605"/>
      <c r="U486" s="605"/>
      <c r="V486" s="605"/>
      <c r="W486" s="605"/>
      <c r="X486" s="605"/>
      <c r="Y486" s="605"/>
      <c r="Z486" s="605"/>
      <c r="AA486" s="605"/>
      <c r="AB486" s="605"/>
      <c r="AC486" s="605"/>
      <c r="AD486" s="605"/>
      <c r="AE486" s="605"/>
      <c r="AF486" s="605"/>
    </row>
    <row r="487" spans="2:32" x14ac:dyDescent="0.25">
      <c r="B487" s="605" t="str">
        <f>IF(Notes!E289="","",Notes!E289)</f>
        <v/>
      </c>
      <c r="C487" s="605"/>
      <c r="D487" s="605"/>
      <c r="E487" s="605"/>
      <c r="F487" s="605"/>
      <c r="G487" s="605"/>
      <c r="H487" s="605"/>
      <c r="I487" s="605"/>
      <c r="J487" s="605"/>
      <c r="K487" s="605"/>
      <c r="L487" s="605"/>
      <c r="M487" s="605"/>
      <c r="N487" s="605"/>
      <c r="O487" s="605"/>
      <c r="P487" s="605"/>
      <c r="Q487" s="605"/>
      <c r="R487" s="605"/>
      <c r="S487" s="605"/>
      <c r="T487" s="605"/>
      <c r="U487" s="605"/>
      <c r="V487" s="605"/>
      <c r="W487" s="605"/>
      <c r="X487" s="605"/>
      <c r="Y487" s="605"/>
      <c r="Z487" s="605"/>
      <c r="AA487" s="605"/>
      <c r="AB487" s="605"/>
      <c r="AC487" s="605"/>
      <c r="AD487" s="605"/>
      <c r="AE487" s="605"/>
      <c r="AF487" s="605"/>
    </row>
    <row r="488" spans="2:32" x14ac:dyDescent="0.25">
      <c r="B488" s="605" t="str">
        <f>IF(Notes!E290="","",Notes!E290)</f>
        <v/>
      </c>
      <c r="C488" s="605"/>
      <c r="D488" s="605"/>
      <c r="E488" s="605"/>
      <c r="F488" s="605"/>
      <c r="G488" s="605"/>
      <c r="H488" s="605"/>
      <c r="I488" s="605"/>
      <c r="J488" s="605"/>
      <c r="K488" s="605"/>
      <c r="L488" s="605"/>
      <c r="M488" s="605"/>
      <c r="N488" s="605"/>
      <c r="O488" s="605"/>
      <c r="P488" s="605"/>
      <c r="Q488" s="605"/>
      <c r="R488" s="605"/>
      <c r="S488" s="605"/>
      <c r="T488" s="605"/>
      <c r="U488" s="605"/>
      <c r="V488" s="605"/>
      <c r="W488" s="605"/>
      <c r="X488" s="605"/>
      <c r="Y488" s="605"/>
      <c r="Z488" s="605"/>
      <c r="AA488" s="605"/>
      <c r="AB488" s="605"/>
      <c r="AC488" s="605"/>
      <c r="AD488" s="605"/>
      <c r="AE488" s="605"/>
      <c r="AF488" s="605"/>
    </row>
    <row r="489" spans="2:32" x14ac:dyDescent="0.25">
      <c r="B489" s="605" t="str">
        <f>IF(Notes!E291="","",Notes!E291)</f>
        <v/>
      </c>
      <c r="C489" s="605"/>
      <c r="D489" s="605"/>
      <c r="E489" s="605"/>
      <c r="F489" s="605"/>
      <c r="G489" s="605"/>
      <c r="H489" s="605"/>
      <c r="I489" s="605"/>
      <c r="J489" s="605"/>
      <c r="K489" s="605"/>
      <c r="L489" s="605"/>
      <c r="M489" s="605"/>
      <c r="N489" s="605"/>
      <c r="O489" s="605"/>
      <c r="P489" s="605"/>
      <c r="Q489" s="605"/>
      <c r="R489" s="605"/>
      <c r="S489" s="605"/>
      <c r="T489" s="605"/>
      <c r="U489" s="605"/>
      <c r="V489" s="605"/>
      <c r="W489" s="605"/>
      <c r="X489" s="605"/>
      <c r="Y489" s="605"/>
      <c r="Z489" s="605"/>
      <c r="AA489" s="605"/>
      <c r="AB489" s="605"/>
      <c r="AC489" s="605"/>
      <c r="AD489" s="605"/>
      <c r="AE489" s="605"/>
      <c r="AF489" s="605"/>
    </row>
    <row r="490" spans="2:32" x14ac:dyDescent="0.25">
      <c r="B490" s="605" t="str">
        <f>IF(Notes!E292="","",Notes!E292)</f>
        <v/>
      </c>
      <c r="C490" s="605"/>
      <c r="D490" s="605"/>
      <c r="E490" s="605"/>
      <c r="F490" s="605"/>
      <c r="G490" s="605"/>
      <c r="H490" s="605"/>
      <c r="I490" s="605"/>
      <c r="J490" s="605"/>
      <c r="K490" s="605"/>
      <c r="L490" s="605"/>
      <c r="M490" s="605"/>
      <c r="N490" s="605"/>
      <c r="O490" s="605"/>
      <c r="P490" s="605"/>
      <c r="Q490" s="605"/>
      <c r="R490" s="605"/>
      <c r="S490" s="605"/>
      <c r="T490" s="605"/>
      <c r="U490" s="605"/>
      <c r="V490" s="605"/>
      <c r="W490" s="605"/>
      <c r="X490" s="605"/>
      <c r="Y490" s="605"/>
      <c r="Z490" s="605"/>
      <c r="AA490" s="605"/>
      <c r="AB490" s="605"/>
      <c r="AC490" s="605"/>
      <c r="AD490" s="605"/>
      <c r="AE490" s="605"/>
      <c r="AF490" s="605"/>
    </row>
    <row r="491" spans="2:32" x14ac:dyDescent="0.25">
      <c r="B491" s="605" t="str">
        <f>IF(Notes!E293="","",Notes!E293)</f>
        <v/>
      </c>
      <c r="C491" s="605"/>
      <c r="D491" s="605"/>
      <c r="E491" s="605"/>
      <c r="F491" s="605"/>
      <c r="G491" s="605"/>
      <c r="H491" s="605"/>
      <c r="I491" s="605"/>
      <c r="J491" s="605"/>
      <c r="K491" s="605"/>
      <c r="L491" s="605"/>
      <c r="M491" s="605"/>
      <c r="N491" s="605"/>
      <c r="O491" s="605"/>
      <c r="P491" s="605"/>
      <c r="Q491" s="605"/>
      <c r="R491" s="605"/>
      <c r="S491" s="605"/>
      <c r="T491" s="605"/>
      <c r="U491" s="605"/>
      <c r="V491" s="605"/>
      <c r="W491" s="605"/>
      <c r="X491" s="605"/>
      <c r="Y491" s="605"/>
      <c r="Z491" s="605"/>
      <c r="AA491" s="605"/>
      <c r="AB491" s="605"/>
      <c r="AC491" s="605"/>
      <c r="AD491" s="605"/>
      <c r="AE491" s="605"/>
      <c r="AF491" s="605"/>
    </row>
    <row r="492" spans="2:32" x14ac:dyDescent="0.25">
      <c r="B492" s="605" t="str">
        <f>IF(Notes!E294="","",Notes!E294)</f>
        <v/>
      </c>
      <c r="C492" s="605"/>
      <c r="D492" s="605"/>
      <c r="E492" s="605"/>
      <c r="F492" s="605"/>
      <c r="G492" s="605"/>
      <c r="H492" s="605"/>
      <c r="I492" s="605"/>
      <c r="J492" s="605"/>
      <c r="K492" s="605"/>
      <c r="L492" s="605"/>
      <c r="M492" s="605"/>
      <c r="N492" s="605"/>
      <c r="O492" s="605"/>
      <c r="P492" s="605"/>
      <c r="Q492" s="605"/>
      <c r="R492" s="605"/>
      <c r="S492" s="605"/>
      <c r="T492" s="605"/>
      <c r="U492" s="605"/>
      <c r="V492" s="605"/>
      <c r="W492" s="605"/>
      <c r="X492" s="605"/>
      <c r="Y492" s="605"/>
      <c r="Z492" s="605"/>
      <c r="AA492" s="605"/>
      <c r="AB492" s="605"/>
      <c r="AC492" s="605"/>
      <c r="AD492" s="605"/>
      <c r="AE492" s="605"/>
      <c r="AF492" s="605"/>
    </row>
    <row r="493" spans="2:32" x14ac:dyDescent="0.25">
      <c r="B493" s="605" t="str">
        <f>IF(Notes!E295="","",Notes!E295)</f>
        <v/>
      </c>
      <c r="C493" s="605"/>
      <c r="D493" s="605"/>
      <c r="E493" s="605"/>
      <c r="F493" s="605"/>
      <c r="G493" s="605"/>
      <c r="H493" s="605"/>
      <c r="I493" s="605"/>
      <c r="J493" s="605"/>
      <c r="K493" s="605"/>
      <c r="L493" s="605"/>
      <c r="M493" s="605"/>
      <c r="N493" s="605"/>
      <c r="O493" s="605"/>
      <c r="P493" s="605"/>
      <c r="Q493" s="605"/>
      <c r="R493" s="605"/>
      <c r="S493" s="605"/>
      <c r="T493" s="605"/>
      <c r="U493" s="605"/>
      <c r="V493" s="605"/>
      <c r="W493" s="605"/>
      <c r="X493" s="605"/>
      <c r="Y493" s="605"/>
      <c r="Z493" s="605"/>
      <c r="AA493" s="605"/>
      <c r="AB493" s="605"/>
      <c r="AC493" s="605"/>
      <c r="AD493" s="605"/>
      <c r="AE493" s="605"/>
      <c r="AF493" s="605"/>
    </row>
    <row r="494" spans="2:32" x14ac:dyDescent="0.25">
      <c r="B494" s="605" t="str">
        <f>IF(Notes!E296="","",Notes!E296)</f>
        <v/>
      </c>
      <c r="C494" s="605"/>
      <c r="D494" s="605"/>
      <c r="E494" s="605"/>
      <c r="F494" s="605"/>
      <c r="G494" s="605"/>
      <c r="H494" s="605"/>
      <c r="I494" s="605"/>
      <c r="J494" s="605"/>
      <c r="K494" s="605"/>
      <c r="L494" s="605"/>
      <c r="M494" s="605"/>
      <c r="N494" s="605"/>
      <c r="O494" s="605"/>
      <c r="P494" s="605"/>
      <c r="Q494" s="605"/>
      <c r="R494" s="605"/>
      <c r="S494" s="605"/>
      <c r="T494" s="605"/>
      <c r="U494" s="605"/>
      <c r="V494" s="605"/>
      <c r="W494" s="605"/>
      <c r="X494" s="605"/>
      <c r="Y494" s="605"/>
      <c r="Z494" s="605"/>
      <c r="AA494" s="605"/>
      <c r="AB494" s="605"/>
      <c r="AC494" s="605"/>
      <c r="AD494" s="605"/>
      <c r="AE494" s="605"/>
      <c r="AF494" s="605"/>
    </row>
    <row r="495" spans="2:32" x14ac:dyDescent="0.25">
      <c r="B495" s="605" t="str">
        <f>IF(Notes!E297="","",Notes!E297)</f>
        <v/>
      </c>
      <c r="C495" s="605"/>
      <c r="D495" s="605"/>
      <c r="E495" s="605"/>
      <c r="F495" s="605"/>
      <c r="G495" s="605"/>
      <c r="H495" s="605"/>
      <c r="I495" s="605"/>
      <c r="J495" s="605"/>
      <c r="K495" s="605"/>
      <c r="L495" s="605"/>
      <c r="M495" s="605"/>
      <c r="N495" s="605"/>
      <c r="O495" s="605"/>
      <c r="P495" s="605"/>
      <c r="Q495" s="605"/>
      <c r="R495" s="605"/>
      <c r="S495" s="605"/>
      <c r="T495" s="605"/>
      <c r="U495" s="605"/>
      <c r="V495" s="605"/>
      <c r="W495" s="605"/>
      <c r="X495" s="605"/>
      <c r="Y495" s="605"/>
      <c r="Z495" s="605"/>
      <c r="AA495" s="605"/>
      <c r="AB495" s="605"/>
      <c r="AC495" s="605"/>
      <c r="AD495" s="605"/>
      <c r="AE495" s="605"/>
      <c r="AF495" s="605"/>
    </row>
    <row r="496" spans="2:32" x14ac:dyDescent="0.25">
      <c r="B496" s="605" t="str">
        <f>IF(Notes!E298="","",Notes!E298)</f>
        <v/>
      </c>
      <c r="C496" s="605"/>
      <c r="D496" s="605"/>
      <c r="E496" s="605"/>
      <c r="F496" s="605"/>
      <c r="G496" s="605"/>
      <c r="H496" s="605"/>
      <c r="I496" s="605"/>
      <c r="J496" s="605"/>
      <c r="K496" s="605"/>
      <c r="L496" s="605"/>
      <c r="M496" s="605"/>
      <c r="N496" s="605"/>
      <c r="O496" s="605"/>
      <c r="P496" s="605"/>
      <c r="Q496" s="605"/>
      <c r="R496" s="605"/>
      <c r="S496" s="605"/>
      <c r="T496" s="605"/>
      <c r="U496" s="605"/>
      <c r="V496" s="605"/>
      <c r="W496" s="605"/>
      <c r="X496" s="605"/>
      <c r="Y496" s="605"/>
      <c r="Z496" s="605"/>
      <c r="AA496" s="605"/>
      <c r="AB496" s="605"/>
      <c r="AC496" s="605"/>
      <c r="AD496" s="605"/>
      <c r="AE496" s="605"/>
      <c r="AF496" s="605"/>
    </row>
    <row r="497" spans="2:32" x14ac:dyDescent="0.25">
      <c r="B497" s="605" t="str">
        <f>IF(Notes!E299="","",Notes!E299)</f>
        <v/>
      </c>
      <c r="C497" s="605"/>
      <c r="D497" s="605"/>
      <c r="E497" s="605"/>
      <c r="F497" s="605"/>
      <c r="G497" s="605"/>
      <c r="H497" s="605"/>
      <c r="I497" s="605"/>
      <c r="J497" s="605"/>
      <c r="K497" s="605"/>
      <c r="L497" s="605"/>
      <c r="M497" s="605"/>
      <c r="N497" s="605"/>
      <c r="O497" s="605"/>
      <c r="P497" s="605"/>
      <c r="Q497" s="605"/>
      <c r="R497" s="605"/>
      <c r="S497" s="605"/>
      <c r="T497" s="605"/>
      <c r="U497" s="605"/>
      <c r="V497" s="605"/>
      <c r="W497" s="605"/>
      <c r="X497" s="605"/>
      <c r="Y497" s="605"/>
      <c r="Z497" s="605"/>
      <c r="AA497" s="605"/>
      <c r="AB497" s="605"/>
      <c r="AC497" s="605"/>
      <c r="AD497" s="605"/>
      <c r="AE497" s="605"/>
      <c r="AF497" s="605"/>
    </row>
    <row r="498" spans="2:32" x14ac:dyDescent="0.25">
      <c r="B498" s="605" t="str">
        <f>IF(Notes!E300="","",Notes!E300)</f>
        <v/>
      </c>
      <c r="C498" s="605"/>
      <c r="D498" s="605"/>
      <c r="E498" s="605"/>
      <c r="F498" s="605"/>
      <c r="G498" s="605"/>
      <c r="H498" s="605"/>
      <c r="I498" s="605"/>
      <c r="J498" s="605"/>
      <c r="K498" s="605"/>
      <c r="L498" s="605"/>
      <c r="M498" s="605"/>
      <c r="N498" s="605"/>
      <c r="O498" s="605"/>
      <c r="P498" s="605"/>
      <c r="Q498" s="605"/>
      <c r="R498" s="605"/>
      <c r="S498" s="605"/>
      <c r="T498" s="605"/>
      <c r="U498" s="605"/>
      <c r="V498" s="605"/>
      <c r="W498" s="605"/>
      <c r="X498" s="605"/>
      <c r="Y498" s="605"/>
      <c r="Z498" s="605"/>
      <c r="AA498" s="605"/>
      <c r="AB498" s="605"/>
      <c r="AC498" s="605"/>
      <c r="AD498" s="605"/>
      <c r="AE498" s="605"/>
      <c r="AF498" s="605"/>
    </row>
    <row r="499" spans="2:32" x14ac:dyDescent="0.25">
      <c r="B499" s="605" t="str">
        <f>IF(Notes!E301="","",Notes!E301)</f>
        <v/>
      </c>
      <c r="C499" s="605"/>
      <c r="D499" s="605"/>
      <c r="E499" s="605"/>
      <c r="F499" s="605"/>
      <c r="G499" s="605"/>
      <c r="H499" s="605"/>
      <c r="I499" s="605"/>
      <c r="J499" s="605"/>
      <c r="K499" s="605"/>
      <c r="L499" s="605"/>
      <c r="M499" s="605"/>
      <c r="N499" s="605"/>
      <c r="O499" s="605"/>
      <c r="P499" s="605"/>
      <c r="Q499" s="605"/>
      <c r="R499" s="605"/>
      <c r="S499" s="605"/>
      <c r="T499" s="605"/>
      <c r="U499" s="605"/>
      <c r="V499" s="605"/>
      <c r="W499" s="605"/>
      <c r="X499" s="605"/>
      <c r="Y499" s="605"/>
      <c r="Z499" s="605"/>
      <c r="AA499" s="605"/>
      <c r="AB499" s="605"/>
      <c r="AC499" s="605"/>
      <c r="AD499" s="605"/>
      <c r="AE499" s="605"/>
      <c r="AF499" s="605"/>
    </row>
    <row r="500" spans="2:32" x14ac:dyDescent="0.25">
      <c r="B500" s="605" t="str">
        <f>IF(Notes!E302="","",Notes!E302)</f>
        <v/>
      </c>
      <c r="C500" s="605"/>
      <c r="D500" s="605"/>
      <c r="E500" s="605"/>
      <c r="F500" s="605"/>
      <c r="G500" s="605"/>
      <c r="H500" s="605"/>
      <c r="I500" s="605"/>
      <c r="J500" s="605"/>
      <c r="K500" s="605"/>
      <c r="L500" s="605"/>
      <c r="M500" s="605"/>
      <c r="N500" s="605"/>
      <c r="O500" s="605"/>
      <c r="P500" s="605"/>
      <c r="Q500" s="605"/>
      <c r="R500" s="605"/>
      <c r="S500" s="605"/>
      <c r="T500" s="605"/>
      <c r="U500" s="605"/>
      <c r="V500" s="605"/>
      <c r="W500" s="605"/>
      <c r="X500" s="605"/>
      <c r="Y500" s="605"/>
      <c r="Z500" s="605"/>
      <c r="AA500" s="605"/>
      <c r="AB500" s="605"/>
      <c r="AC500" s="605"/>
      <c r="AD500" s="605"/>
      <c r="AE500" s="605"/>
      <c r="AF500" s="605"/>
    </row>
    <row r="501" spans="2:32" x14ac:dyDescent="0.25">
      <c r="B501" s="605" t="str">
        <f>IF(Notes!E303="","",Notes!E303)</f>
        <v/>
      </c>
      <c r="C501" s="605"/>
      <c r="D501" s="605"/>
      <c r="E501" s="605"/>
      <c r="F501" s="605"/>
      <c r="G501" s="605"/>
      <c r="H501" s="605"/>
      <c r="I501" s="605"/>
      <c r="J501" s="605"/>
      <c r="K501" s="605"/>
      <c r="L501" s="605"/>
      <c r="M501" s="605"/>
      <c r="N501" s="605"/>
      <c r="O501" s="605"/>
      <c r="P501" s="605"/>
      <c r="Q501" s="605"/>
      <c r="R501" s="605"/>
      <c r="S501" s="605"/>
      <c r="T501" s="605"/>
      <c r="U501" s="605"/>
      <c r="V501" s="605"/>
      <c r="W501" s="605"/>
      <c r="X501" s="605"/>
      <c r="Y501" s="605"/>
      <c r="Z501" s="605"/>
      <c r="AA501" s="605"/>
      <c r="AB501" s="605"/>
      <c r="AC501" s="605"/>
      <c r="AD501" s="605"/>
      <c r="AE501" s="605"/>
      <c r="AF501" s="605"/>
    </row>
    <row r="502" spans="2:32" x14ac:dyDescent="0.25">
      <c r="B502" s="605" t="str">
        <f>IF(Notes!E304="","",Notes!E304)</f>
        <v/>
      </c>
      <c r="C502" s="605"/>
      <c r="D502" s="605"/>
      <c r="E502" s="605"/>
      <c r="F502" s="605"/>
      <c r="G502" s="605"/>
      <c r="H502" s="605"/>
      <c r="I502" s="605"/>
      <c r="J502" s="605"/>
      <c r="K502" s="605"/>
      <c r="L502" s="605"/>
      <c r="M502" s="605"/>
      <c r="N502" s="605"/>
      <c r="O502" s="605"/>
      <c r="P502" s="605"/>
      <c r="Q502" s="605"/>
      <c r="R502" s="605"/>
      <c r="S502" s="605"/>
      <c r="T502" s="605"/>
      <c r="U502" s="605"/>
      <c r="V502" s="605"/>
      <c r="W502" s="605"/>
      <c r="X502" s="605"/>
      <c r="Y502" s="605"/>
      <c r="Z502" s="605"/>
      <c r="AA502" s="605"/>
      <c r="AB502" s="605"/>
      <c r="AC502" s="605"/>
      <c r="AD502" s="605"/>
      <c r="AE502" s="605"/>
      <c r="AF502" s="605"/>
    </row>
    <row r="503" spans="2:32" x14ac:dyDescent="0.25">
      <c r="B503" s="605" t="str">
        <f>IF(Notes!E305="","",Notes!E305)</f>
        <v/>
      </c>
      <c r="C503" s="605"/>
      <c r="D503" s="605"/>
      <c r="E503" s="605"/>
      <c r="F503" s="605"/>
      <c r="G503" s="605"/>
      <c r="H503" s="605"/>
      <c r="I503" s="605"/>
      <c r="J503" s="605"/>
      <c r="K503" s="605"/>
      <c r="L503" s="605"/>
      <c r="M503" s="605"/>
      <c r="N503" s="605"/>
      <c r="O503" s="605"/>
      <c r="P503" s="605"/>
      <c r="Q503" s="605"/>
      <c r="R503" s="605"/>
      <c r="S503" s="605"/>
      <c r="T503" s="605"/>
      <c r="U503" s="605"/>
      <c r="V503" s="605"/>
      <c r="W503" s="605"/>
      <c r="X503" s="605"/>
      <c r="Y503" s="605"/>
      <c r="Z503" s="605"/>
      <c r="AA503" s="605"/>
      <c r="AB503" s="605"/>
      <c r="AC503" s="605"/>
      <c r="AD503" s="605"/>
      <c r="AE503" s="605"/>
      <c r="AF503" s="605"/>
    </row>
    <row r="504" spans="2:32" x14ac:dyDescent="0.25">
      <c r="B504" s="605" t="str">
        <f>IF(Notes!E306="","",Notes!E306)</f>
        <v/>
      </c>
      <c r="C504" s="605"/>
      <c r="D504" s="605"/>
      <c r="E504" s="605"/>
      <c r="F504" s="605"/>
      <c r="G504" s="605"/>
      <c r="H504" s="605"/>
      <c r="I504" s="605"/>
      <c r="J504" s="605"/>
      <c r="K504" s="605"/>
      <c r="L504" s="605"/>
      <c r="M504" s="605"/>
      <c r="N504" s="605"/>
      <c r="O504" s="605"/>
      <c r="P504" s="605"/>
      <c r="Q504" s="605"/>
      <c r="R504" s="605"/>
      <c r="S504" s="605"/>
      <c r="T504" s="605"/>
      <c r="U504" s="605"/>
      <c r="V504" s="605"/>
      <c r="W504" s="605"/>
      <c r="X504" s="605"/>
      <c r="Y504" s="605"/>
      <c r="Z504" s="605"/>
      <c r="AA504" s="605"/>
      <c r="AB504" s="605"/>
      <c r="AC504" s="605"/>
      <c r="AD504" s="605"/>
      <c r="AE504" s="605"/>
      <c r="AF504" s="605"/>
    </row>
    <row r="505" spans="2:32" x14ac:dyDescent="0.25">
      <c r="B505" s="605" t="str">
        <f>IF(Notes!E307="","",Notes!E307)</f>
        <v/>
      </c>
      <c r="C505" s="605"/>
      <c r="D505" s="605"/>
      <c r="E505" s="605"/>
      <c r="F505" s="605"/>
      <c r="G505" s="605"/>
      <c r="H505" s="605"/>
      <c r="I505" s="605"/>
      <c r="J505" s="605"/>
      <c r="K505" s="605"/>
      <c r="L505" s="605"/>
      <c r="M505" s="605"/>
      <c r="N505" s="605"/>
      <c r="O505" s="605"/>
      <c r="P505" s="605"/>
      <c r="Q505" s="605"/>
      <c r="R505" s="605"/>
      <c r="S505" s="605"/>
      <c r="T505" s="605"/>
      <c r="U505" s="605"/>
      <c r="V505" s="605"/>
      <c r="W505" s="605"/>
      <c r="X505" s="605"/>
      <c r="Y505" s="605"/>
      <c r="Z505" s="605"/>
      <c r="AA505" s="605"/>
      <c r="AB505" s="605"/>
      <c r="AC505" s="605"/>
      <c r="AD505" s="605"/>
      <c r="AE505" s="605"/>
      <c r="AF505" s="605"/>
    </row>
    <row r="506" spans="2:32" x14ac:dyDescent="0.25">
      <c r="B506" s="605" t="str">
        <f>IF(Notes!E308="","",Notes!E308)</f>
        <v/>
      </c>
      <c r="C506" s="605"/>
      <c r="D506" s="605"/>
      <c r="E506" s="605"/>
      <c r="F506" s="605"/>
      <c r="G506" s="605"/>
      <c r="H506" s="605"/>
      <c r="I506" s="605"/>
      <c r="J506" s="605"/>
      <c r="K506" s="605"/>
      <c r="L506" s="605"/>
      <c r="M506" s="605"/>
      <c r="N506" s="605"/>
      <c r="O506" s="605"/>
      <c r="P506" s="605"/>
      <c r="Q506" s="605"/>
      <c r="R506" s="605"/>
      <c r="S506" s="605"/>
      <c r="T506" s="605"/>
      <c r="U506" s="605"/>
      <c r="V506" s="605"/>
      <c r="W506" s="605"/>
      <c r="X506" s="605"/>
      <c r="Y506" s="605"/>
      <c r="Z506" s="605"/>
      <c r="AA506" s="605"/>
      <c r="AB506" s="605"/>
      <c r="AC506" s="605"/>
      <c r="AD506" s="605"/>
      <c r="AE506" s="605"/>
      <c r="AF506" s="605"/>
    </row>
    <row r="507" spans="2:32" x14ac:dyDescent="0.25">
      <c r="B507" s="605" t="str">
        <f>IF(Notes!E309="","",Notes!E309)</f>
        <v/>
      </c>
      <c r="C507" s="605"/>
      <c r="D507" s="605"/>
      <c r="E507" s="605"/>
      <c r="F507" s="605"/>
      <c r="G507" s="605"/>
      <c r="H507" s="605"/>
      <c r="I507" s="605"/>
      <c r="J507" s="605"/>
      <c r="K507" s="605"/>
      <c r="L507" s="605"/>
      <c r="M507" s="605"/>
      <c r="N507" s="605"/>
      <c r="O507" s="605"/>
      <c r="P507" s="605"/>
      <c r="Q507" s="605"/>
      <c r="R507" s="605"/>
      <c r="S507" s="605"/>
      <c r="T507" s="605"/>
      <c r="U507" s="605"/>
      <c r="V507" s="605"/>
      <c r="W507" s="605"/>
      <c r="X507" s="605"/>
      <c r="Y507" s="605"/>
      <c r="Z507" s="605"/>
      <c r="AA507" s="605"/>
      <c r="AB507" s="605"/>
      <c r="AC507" s="605"/>
      <c r="AD507" s="605"/>
      <c r="AE507" s="605"/>
      <c r="AF507" s="605"/>
    </row>
    <row r="508" spans="2:32" x14ac:dyDescent="0.25">
      <c r="B508" s="605" t="str">
        <f>IF(Notes!E310="","",Notes!E310)</f>
        <v/>
      </c>
      <c r="C508" s="605"/>
      <c r="D508" s="605"/>
      <c r="E508" s="605"/>
      <c r="F508" s="605"/>
      <c r="G508" s="605"/>
      <c r="H508" s="605"/>
      <c r="I508" s="605"/>
      <c r="J508" s="605"/>
      <c r="K508" s="605"/>
      <c r="L508" s="605"/>
      <c r="M508" s="605"/>
      <c r="N508" s="605"/>
      <c r="O508" s="605"/>
      <c r="P508" s="605"/>
      <c r="Q508" s="605"/>
      <c r="R508" s="605"/>
      <c r="S508" s="605"/>
      <c r="T508" s="605"/>
      <c r="U508" s="605"/>
      <c r="V508" s="605"/>
      <c r="W508" s="605"/>
      <c r="X508" s="605"/>
      <c r="Y508" s="605"/>
      <c r="Z508" s="605"/>
      <c r="AA508" s="605"/>
      <c r="AB508" s="605"/>
      <c r="AC508" s="605"/>
      <c r="AD508" s="605"/>
      <c r="AE508" s="605"/>
      <c r="AF508" s="605"/>
    </row>
    <row r="509" spans="2:32" x14ac:dyDescent="0.25">
      <c r="B509" s="605" t="str">
        <f>IF(Notes!E311="","",Notes!E311)</f>
        <v/>
      </c>
      <c r="C509" s="605"/>
      <c r="D509" s="605"/>
      <c r="E509" s="605"/>
      <c r="F509" s="605"/>
      <c r="G509" s="605"/>
      <c r="H509" s="605"/>
      <c r="I509" s="605"/>
      <c r="J509" s="605"/>
      <c r="K509" s="605"/>
      <c r="L509" s="605"/>
      <c r="M509" s="605"/>
      <c r="N509" s="605"/>
      <c r="O509" s="605"/>
      <c r="P509" s="605"/>
      <c r="Q509" s="605"/>
      <c r="R509" s="605"/>
      <c r="S509" s="605"/>
      <c r="T509" s="605"/>
      <c r="U509" s="605"/>
      <c r="V509" s="605"/>
      <c r="W509" s="605"/>
      <c r="X509" s="605"/>
      <c r="Y509" s="605"/>
      <c r="Z509" s="605"/>
      <c r="AA509" s="605"/>
      <c r="AB509" s="605"/>
      <c r="AC509" s="605"/>
      <c r="AD509" s="605"/>
      <c r="AE509" s="605"/>
      <c r="AF509" s="605"/>
    </row>
    <row r="510" spans="2:32" x14ac:dyDescent="0.25">
      <c r="B510" s="605" t="str">
        <f>IF(Notes!E312="","",Notes!E312)</f>
        <v/>
      </c>
      <c r="C510" s="605"/>
      <c r="D510" s="605"/>
      <c r="E510" s="605"/>
      <c r="F510" s="605"/>
      <c r="G510" s="605"/>
      <c r="H510" s="605"/>
      <c r="I510" s="605"/>
      <c r="J510" s="605"/>
      <c r="K510" s="605"/>
      <c r="L510" s="605"/>
      <c r="M510" s="605"/>
      <c r="N510" s="605"/>
      <c r="O510" s="605"/>
      <c r="P510" s="605"/>
      <c r="Q510" s="605"/>
      <c r="R510" s="605"/>
      <c r="S510" s="605"/>
      <c r="T510" s="605"/>
      <c r="U510" s="605"/>
      <c r="V510" s="605"/>
      <c r="W510" s="605"/>
      <c r="X510" s="605"/>
      <c r="Y510" s="605"/>
      <c r="Z510" s="605"/>
      <c r="AA510" s="605"/>
      <c r="AB510" s="605"/>
      <c r="AC510" s="605"/>
      <c r="AD510" s="605"/>
      <c r="AE510" s="605"/>
      <c r="AF510" s="605"/>
    </row>
    <row r="511" spans="2:32" x14ac:dyDescent="0.25">
      <c r="B511" s="605" t="str">
        <f>IF(Notes!E313="","",Notes!E313)</f>
        <v/>
      </c>
      <c r="C511" s="605"/>
      <c r="D511" s="605"/>
      <c r="E511" s="605"/>
      <c r="F511" s="605"/>
      <c r="G511" s="605"/>
      <c r="H511" s="605"/>
      <c r="I511" s="605"/>
      <c r="J511" s="605"/>
      <c r="K511" s="605"/>
      <c r="L511" s="605"/>
      <c r="M511" s="605"/>
      <c r="N511" s="605"/>
      <c r="O511" s="605"/>
      <c r="P511" s="605"/>
      <c r="Q511" s="605"/>
      <c r="R511" s="605"/>
      <c r="S511" s="605"/>
      <c r="T511" s="605"/>
      <c r="U511" s="605"/>
      <c r="V511" s="605"/>
      <c r="W511" s="605"/>
      <c r="X511" s="605"/>
      <c r="Y511" s="605"/>
      <c r="Z511" s="605"/>
      <c r="AA511" s="605"/>
      <c r="AB511" s="605"/>
      <c r="AC511" s="605"/>
      <c r="AD511" s="605"/>
      <c r="AE511" s="605"/>
      <c r="AF511" s="605"/>
    </row>
    <row r="512" spans="2:32" x14ac:dyDescent="0.25">
      <c r="B512" s="605" t="str">
        <f>IF(Notes!E314="","",Notes!E314)</f>
        <v/>
      </c>
      <c r="C512" s="605"/>
      <c r="D512" s="605"/>
      <c r="E512" s="605"/>
      <c r="F512" s="605"/>
      <c r="G512" s="605"/>
      <c r="H512" s="605"/>
      <c r="I512" s="605"/>
      <c r="J512" s="605"/>
      <c r="K512" s="605"/>
      <c r="L512" s="605"/>
      <c r="M512" s="605"/>
      <c r="N512" s="605"/>
      <c r="O512" s="605"/>
      <c r="P512" s="605"/>
      <c r="Q512" s="605"/>
      <c r="R512" s="605"/>
      <c r="S512" s="605"/>
      <c r="T512" s="605"/>
      <c r="U512" s="605"/>
      <c r="V512" s="605"/>
      <c r="W512" s="605"/>
      <c r="X512" s="605"/>
      <c r="Y512" s="605"/>
      <c r="Z512" s="605"/>
      <c r="AA512" s="605"/>
      <c r="AB512" s="605"/>
      <c r="AC512" s="605"/>
      <c r="AD512" s="605"/>
      <c r="AE512" s="605"/>
      <c r="AF512" s="605"/>
    </row>
    <row r="513" spans="2:32" x14ac:dyDescent="0.25">
      <c r="B513" s="605" t="str">
        <f>IF(Notes!E315="","",Notes!E315)</f>
        <v/>
      </c>
      <c r="C513" s="605"/>
      <c r="D513" s="605"/>
      <c r="E513" s="605"/>
      <c r="F513" s="605"/>
      <c r="G513" s="605"/>
      <c r="H513" s="605"/>
      <c r="I513" s="605"/>
      <c r="J513" s="605"/>
      <c r="K513" s="605"/>
      <c r="L513" s="605"/>
      <c r="M513" s="605"/>
      <c r="N513" s="605"/>
      <c r="O513" s="605"/>
      <c r="P513" s="605"/>
      <c r="Q513" s="605"/>
      <c r="R513" s="605"/>
      <c r="S513" s="605"/>
      <c r="T513" s="605"/>
      <c r="U513" s="605"/>
      <c r="V513" s="605"/>
      <c r="W513" s="605"/>
      <c r="X513" s="605"/>
      <c r="Y513" s="605"/>
      <c r="Z513" s="605"/>
      <c r="AA513" s="605"/>
      <c r="AB513" s="605"/>
      <c r="AC513" s="605"/>
      <c r="AD513" s="605"/>
      <c r="AE513" s="605"/>
      <c r="AF513" s="605"/>
    </row>
    <row r="514" spans="2:32" x14ac:dyDescent="0.25">
      <c r="B514" s="605" t="str">
        <f>IF(Notes!E316="","",Notes!E316)</f>
        <v/>
      </c>
      <c r="C514" s="605"/>
      <c r="D514" s="605"/>
      <c r="E514" s="605"/>
      <c r="F514" s="605"/>
      <c r="G514" s="605"/>
      <c r="H514" s="605"/>
      <c r="I514" s="605"/>
      <c r="J514" s="605"/>
      <c r="K514" s="605"/>
      <c r="L514" s="605"/>
      <c r="M514" s="605"/>
      <c r="N514" s="605"/>
      <c r="O514" s="605"/>
      <c r="P514" s="605"/>
      <c r="Q514" s="605"/>
      <c r="R514" s="605"/>
      <c r="S514" s="605"/>
      <c r="T514" s="605"/>
      <c r="U514" s="605"/>
      <c r="V514" s="605"/>
      <c r="W514" s="605"/>
      <c r="X514" s="605"/>
      <c r="Y514" s="605"/>
      <c r="Z514" s="605"/>
      <c r="AA514" s="605"/>
      <c r="AB514" s="605"/>
      <c r="AC514" s="605"/>
      <c r="AD514" s="605"/>
      <c r="AE514" s="605"/>
      <c r="AF514" s="605"/>
    </row>
    <row r="515" spans="2:32" x14ac:dyDescent="0.25">
      <c r="B515" s="605" t="str">
        <f>IF(Notes!E317="","",Notes!E317)</f>
        <v/>
      </c>
      <c r="C515" s="605"/>
      <c r="D515" s="605"/>
      <c r="E515" s="605"/>
      <c r="F515" s="605"/>
      <c r="G515" s="605"/>
      <c r="H515" s="605"/>
      <c r="I515" s="605"/>
      <c r="J515" s="605"/>
      <c r="K515" s="605"/>
      <c r="L515" s="605"/>
      <c r="M515" s="605"/>
      <c r="N515" s="605"/>
      <c r="O515" s="605"/>
      <c r="P515" s="605"/>
      <c r="Q515" s="605"/>
      <c r="R515" s="605"/>
      <c r="S515" s="605"/>
      <c r="T515" s="605"/>
      <c r="U515" s="605"/>
      <c r="V515" s="605"/>
      <c r="W515" s="605"/>
      <c r="X515" s="605"/>
      <c r="Y515" s="605"/>
      <c r="Z515" s="605"/>
      <c r="AA515" s="605"/>
      <c r="AB515" s="605"/>
      <c r="AC515" s="605"/>
      <c r="AD515" s="605"/>
      <c r="AE515" s="605"/>
      <c r="AF515" s="605"/>
    </row>
    <row r="516" spans="2:32" x14ac:dyDescent="0.25">
      <c r="B516" s="605" t="str">
        <f>IF(Notes!E318="","",Notes!E318)</f>
        <v/>
      </c>
      <c r="C516" s="605"/>
      <c r="D516" s="605"/>
      <c r="E516" s="605"/>
      <c r="F516" s="605"/>
      <c r="G516" s="605"/>
      <c r="H516" s="605"/>
      <c r="I516" s="605"/>
      <c r="J516" s="605"/>
      <c r="K516" s="605"/>
      <c r="L516" s="605"/>
      <c r="M516" s="605"/>
      <c r="N516" s="605"/>
      <c r="O516" s="605"/>
      <c r="P516" s="605"/>
      <c r="Q516" s="605"/>
      <c r="R516" s="605"/>
      <c r="S516" s="605"/>
      <c r="T516" s="605"/>
      <c r="U516" s="605"/>
      <c r="V516" s="605"/>
      <c r="W516" s="605"/>
      <c r="X516" s="605"/>
      <c r="Y516" s="605"/>
      <c r="Z516" s="605"/>
      <c r="AA516" s="605"/>
      <c r="AB516" s="605"/>
      <c r="AC516" s="605"/>
      <c r="AD516" s="605"/>
      <c r="AE516" s="605"/>
      <c r="AF516" s="605"/>
    </row>
    <row r="517" spans="2:32" x14ac:dyDescent="0.25">
      <c r="B517" s="605" t="str">
        <f>IF(Notes!E319="","",Notes!E319)</f>
        <v/>
      </c>
      <c r="C517" s="605"/>
      <c r="D517" s="605"/>
      <c r="E517" s="605"/>
      <c r="F517" s="605"/>
      <c r="G517" s="605"/>
      <c r="H517" s="605"/>
      <c r="I517" s="605"/>
      <c r="J517" s="605"/>
      <c r="K517" s="605"/>
      <c r="L517" s="605"/>
      <c r="M517" s="605"/>
      <c r="N517" s="605"/>
      <c r="O517" s="605"/>
      <c r="P517" s="605"/>
      <c r="Q517" s="605"/>
      <c r="R517" s="605"/>
      <c r="S517" s="605"/>
      <c r="T517" s="605"/>
      <c r="U517" s="605"/>
      <c r="V517" s="605"/>
      <c r="W517" s="605"/>
      <c r="X517" s="605"/>
      <c r="Y517" s="605"/>
      <c r="Z517" s="605"/>
      <c r="AA517" s="605"/>
      <c r="AB517" s="605"/>
      <c r="AC517" s="605"/>
      <c r="AD517" s="605"/>
      <c r="AE517" s="605"/>
      <c r="AF517" s="605"/>
    </row>
    <row r="518" spans="2:32" x14ac:dyDescent="0.25">
      <c r="B518" s="605" t="str">
        <f>IF(Notes!E320="","",Notes!E320)</f>
        <v/>
      </c>
      <c r="C518" s="605"/>
      <c r="D518" s="605"/>
      <c r="E518" s="605"/>
      <c r="F518" s="605"/>
      <c r="G518" s="605"/>
      <c r="H518" s="605"/>
      <c r="I518" s="605"/>
      <c r="J518" s="605"/>
      <c r="K518" s="605"/>
      <c r="L518" s="605"/>
      <c r="M518" s="605"/>
      <c r="N518" s="605"/>
      <c r="O518" s="605"/>
      <c r="P518" s="605"/>
      <c r="Q518" s="605"/>
      <c r="R518" s="605"/>
      <c r="S518" s="605"/>
      <c r="T518" s="605"/>
      <c r="U518" s="605"/>
      <c r="V518" s="605"/>
      <c r="W518" s="605"/>
      <c r="X518" s="605"/>
      <c r="Y518" s="605"/>
      <c r="Z518" s="605"/>
      <c r="AA518" s="605"/>
      <c r="AB518" s="605"/>
      <c r="AC518" s="605"/>
      <c r="AD518" s="605"/>
      <c r="AE518" s="605"/>
      <c r="AF518" s="605"/>
    </row>
    <row r="519" spans="2:32" x14ac:dyDescent="0.25">
      <c r="B519" s="605" t="str">
        <f>IF(Notes!E321="","",Notes!E321)</f>
        <v/>
      </c>
      <c r="C519" s="605"/>
      <c r="D519" s="605"/>
      <c r="E519" s="605"/>
      <c r="F519" s="605"/>
      <c r="G519" s="605"/>
      <c r="H519" s="605"/>
      <c r="I519" s="605"/>
      <c r="J519" s="605"/>
      <c r="K519" s="605"/>
      <c r="L519" s="605"/>
      <c r="M519" s="605"/>
      <c r="N519" s="605"/>
      <c r="O519" s="605"/>
      <c r="P519" s="605"/>
      <c r="Q519" s="605"/>
      <c r="R519" s="605"/>
      <c r="S519" s="605"/>
      <c r="T519" s="605"/>
      <c r="U519" s="605"/>
      <c r="V519" s="605"/>
      <c r="W519" s="605"/>
      <c r="X519" s="605"/>
      <c r="Y519" s="605"/>
      <c r="Z519" s="605"/>
      <c r="AA519" s="605"/>
      <c r="AB519" s="605"/>
      <c r="AC519" s="605"/>
      <c r="AD519" s="605"/>
      <c r="AE519" s="605"/>
      <c r="AF519" s="605"/>
    </row>
    <row r="520" spans="2:32" x14ac:dyDescent="0.25">
      <c r="B520" s="605" t="str">
        <f>IF(Notes!E322="","",Notes!E322)</f>
        <v/>
      </c>
      <c r="C520" s="605"/>
      <c r="D520" s="605"/>
      <c r="E520" s="605"/>
      <c r="F520" s="605"/>
      <c r="G520" s="605"/>
      <c r="H520" s="605"/>
      <c r="I520" s="605"/>
      <c r="J520" s="605"/>
      <c r="K520" s="605"/>
      <c r="L520" s="605"/>
      <c r="M520" s="605"/>
      <c r="N520" s="605"/>
      <c r="O520" s="605"/>
      <c r="P520" s="605"/>
      <c r="Q520" s="605"/>
      <c r="R520" s="605"/>
      <c r="S520" s="605"/>
      <c r="T520" s="605"/>
      <c r="U520" s="605"/>
      <c r="V520" s="605"/>
      <c r="W520" s="605"/>
      <c r="X520" s="605"/>
      <c r="Y520" s="605"/>
      <c r="Z520" s="605"/>
      <c r="AA520" s="605"/>
      <c r="AB520" s="605"/>
      <c r="AC520" s="605"/>
      <c r="AD520" s="605"/>
      <c r="AE520" s="605"/>
      <c r="AF520" s="605"/>
    </row>
    <row r="521" spans="2:32" x14ac:dyDescent="0.25">
      <c r="B521" s="605" t="str">
        <f>IF(Notes!E323="","",Notes!E323)</f>
        <v/>
      </c>
      <c r="C521" s="605"/>
      <c r="D521" s="605"/>
      <c r="E521" s="605"/>
      <c r="F521" s="605"/>
      <c r="G521" s="605"/>
      <c r="H521" s="605"/>
      <c r="I521" s="605"/>
      <c r="J521" s="605"/>
      <c r="K521" s="605"/>
      <c r="L521" s="605"/>
      <c r="M521" s="605"/>
      <c r="N521" s="605"/>
      <c r="O521" s="605"/>
      <c r="P521" s="605"/>
      <c r="Q521" s="605"/>
      <c r="R521" s="605"/>
      <c r="S521" s="605"/>
      <c r="T521" s="605"/>
      <c r="U521" s="605"/>
      <c r="V521" s="605"/>
      <c r="W521" s="605"/>
      <c r="X521" s="605"/>
      <c r="Y521" s="605"/>
      <c r="Z521" s="605"/>
      <c r="AA521" s="605"/>
      <c r="AB521" s="605"/>
      <c r="AC521" s="605"/>
      <c r="AD521" s="605"/>
      <c r="AE521" s="605"/>
      <c r="AF521" s="605"/>
    </row>
    <row r="522" spans="2:32" x14ac:dyDescent="0.25">
      <c r="B522" s="605" t="str">
        <f>IF(Notes!E324="","",Notes!E324)</f>
        <v/>
      </c>
      <c r="C522" s="605"/>
      <c r="D522" s="605"/>
      <c r="E522" s="605"/>
      <c r="F522" s="605"/>
      <c r="G522" s="605"/>
      <c r="H522" s="605"/>
      <c r="I522" s="605"/>
      <c r="J522" s="605"/>
      <c r="K522" s="605"/>
      <c r="L522" s="605"/>
      <c r="M522" s="605"/>
      <c r="N522" s="605"/>
      <c r="O522" s="605"/>
      <c r="P522" s="605"/>
      <c r="Q522" s="605"/>
      <c r="R522" s="605"/>
      <c r="S522" s="605"/>
      <c r="T522" s="605"/>
      <c r="U522" s="605"/>
      <c r="V522" s="605"/>
      <c r="W522" s="605"/>
      <c r="X522" s="605"/>
      <c r="Y522" s="605"/>
      <c r="Z522" s="605"/>
      <c r="AA522" s="605"/>
      <c r="AB522" s="605"/>
      <c r="AC522" s="605"/>
      <c r="AD522" s="605"/>
      <c r="AE522" s="605"/>
      <c r="AF522" s="605"/>
    </row>
    <row r="523" spans="2:32" x14ac:dyDescent="0.25">
      <c r="B523" s="605" t="str">
        <f>IF(Notes!E325="","",Notes!E325)</f>
        <v/>
      </c>
      <c r="C523" s="605"/>
      <c r="D523" s="605"/>
      <c r="E523" s="605"/>
      <c r="F523" s="605"/>
      <c r="G523" s="605"/>
      <c r="H523" s="605"/>
      <c r="I523" s="605"/>
      <c r="J523" s="605"/>
      <c r="K523" s="605"/>
      <c r="L523" s="605"/>
      <c r="M523" s="605"/>
      <c r="N523" s="605"/>
      <c r="O523" s="605"/>
      <c r="P523" s="605"/>
      <c r="Q523" s="605"/>
      <c r="R523" s="605"/>
      <c r="S523" s="605"/>
      <c r="T523" s="605"/>
      <c r="U523" s="605"/>
      <c r="V523" s="605"/>
      <c r="W523" s="605"/>
      <c r="X523" s="605"/>
      <c r="Y523" s="605"/>
      <c r="Z523" s="605"/>
      <c r="AA523" s="605"/>
      <c r="AB523" s="605"/>
      <c r="AC523" s="605"/>
      <c r="AD523" s="605"/>
      <c r="AE523" s="605"/>
      <c r="AF523" s="605"/>
    </row>
    <row r="524" spans="2:32" x14ac:dyDescent="0.25">
      <c r="B524" s="605" t="str">
        <f>IF(Notes!E326="","",Notes!E326)</f>
        <v/>
      </c>
      <c r="C524" s="605"/>
      <c r="D524" s="605"/>
      <c r="E524" s="605"/>
      <c r="F524" s="605"/>
      <c r="G524" s="605"/>
      <c r="H524" s="605"/>
      <c r="I524" s="605"/>
      <c r="J524" s="605"/>
      <c r="K524" s="605"/>
      <c r="L524" s="605"/>
      <c r="M524" s="605"/>
      <c r="N524" s="605"/>
      <c r="O524" s="605"/>
      <c r="P524" s="605"/>
      <c r="Q524" s="605"/>
      <c r="R524" s="605"/>
      <c r="S524" s="605"/>
      <c r="T524" s="605"/>
      <c r="U524" s="605"/>
      <c r="V524" s="605"/>
      <c r="W524" s="605"/>
      <c r="X524" s="605"/>
      <c r="Y524" s="605"/>
      <c r="Z524" s="605"/>
      <c r="AA524" s="605"/>
      <c r="AB524" s="605"/>
      <c r="AC524" s="605"/>
      <c r="AD524" s="605"/>
      <c r="AE524" s="605"/>
      <c r="AF524" s="605"/>
    </row>
    <row r="525" spans="2:32" x14ac:dyDescent="0.25">
      <c r="B525" s="605" t="str">
        <f>IF(Notes!E327="","",Notes!E327)</f>
        <v/>
      </c>
      <c r="C525" s="605"/>
      <c r="D525" s="605"/>
      <c r="E525" s="605"/>
      <c r="F525" s="605"/>
      <c r="G525" s="605"/>
      <c r="H525" s="605"/>
      <c r="I525" s="605"/>
      <c r="J525" s="605"/>
      <c r="K525" s="605"/>
      <c r="L525" s="605"/>
      <c r="M525" s="605"/>
      <c r="N525" s="605"/>
      <c r="O525" s="605"/>
      <c r="P525" s="605"/>
      <c r="Q525" s="605"/>
      <c r="R525" s="605"/>
      <c r="S525" s="605"/>
      <c r="T525" s="605"/>
      <c r="U525" s="605"/>
      <c r="V525" s="605"/>
      <c r="W525" s="605"/>
      <c r="X525" s="605"/>
      <c r="Y525" s="605"/>
      <c r="Z525" s="605"/>
      <c r="AA525" s="605"/>
      <c r="AB525" s="605"/>
      <c r="AC525" s="605"/>
      <c r="AD525" s="605"/>
      <c r="AE525" s="605"/>
      <c r="AF525" s="605"/>
    </row>
    <row r="526" spans="2:32" x14ac:dyDescent="0.25">
      <c r="B526" s="605" t="str">
        <f>IF(Notes!E328="","",Notes!E328)</f>
        <v/>
      </c>
      <c r="C526" s="605"/>
      <c r="D526" s="605"/>
      <c r="E526" s="605"/>
      <c r="F526" s="605"/>
      <c r="G526" s="605"/>
      <c r="H526" s="605"/>
      <c r="I526" s="605"/>
      <c r="J526" s="605"/>
      <c r="K526" s="605"/>
      <c r="L526" s="605"/>
      <c r="M526" s="605"/>
      <c r="N526" s="605"/>
      <c r="O526" s="605"/>
      <c r="P526" s="605"/>
      <c r="Q526" s="605"/>
      <c r="R526" s="605"/>
      <c r="S526" s="605"/>
      <c r="T526" s="605"/>
      <c r="U526" s="605"/>
      <c r="V526" s="605"/>
      <c r="W526" s="605"/>
      <c r="X526" s="605"/>
      <c r="Y526" s="605"/>
      <c r="Z526" s="605"/>
      <c r="AA526" s="605"/>
      <c r="AB526" s="605"/>
      <c r="AC526" s="605"/>
      <c r="AD526" s="605"/>
      <c r="AE526" s="605"/>
      <c r="AF526" s="605"/>
    </row>
    <row r="527" spans="2:32" x14ac:dyDescent="0.25">
      <c r="B527" s="605" t="str">
        <f>IF(Notes!E329="","",Notes!E329)</f>
        <v/>
      </c>
      <c r="C527" s="605"/>
      <c r="D527" s="605"/>
      <c r="E527" s="605"/>
      <c r="F527" s="605"/>
      <c r="G527" s="605"/>
      <c r="H527" s="605"/>
      <c r="I527" s="605"/>
      <c r="J527" s="605"/>
      <c r="K527" s="605"/>
      <c r="L527" s="605"/>
      <c r="M527" s="605"/>
      <c r="N527" s="605"/>
      <c r="O527" s="605"/>
      <c r="P527" s="605"/>
      <c r="Q527" s="605"/>
      <c r="R527" s="605"/>
      <c r="S527" s="605"/>
      <c r="T527" s="605"/>
      <c r="U527" s="605"/>
      <c r="V527" s="605"/>
      <c r="W527" s="605"/>
      <c r="X527" s="605"/>
      <c r="Y527" s="605"/>
      <c r="Z527" s="605"/>
      <c r="AA527" s="605"/>
      <c r="AB527" s="605"/>
      <c r="AC527" s="605"/>
      <c r="AD527" s="605"/>
      <c r="AE527" s="605"/>
      <c r="AF527" s="605"/>
    </row>
    <row r="528" spans="2:32" x14ac:dyDescent="0.25">
      <c r="B528" s="605" t="str">
        <f>IF(Notes!E330="","",Notes!E330)</f>
        <v/>
      </c>
      <c r="C528" s="605"/>
      <c r="D528" s="605"/>
      <c r="E528" s="605"/>
      <c r="F528" s="605"/>
      <c r="G528" s="605"/>
      <c r="H528" s="605"/>
      <c r="I528" s="605"/>
      <c r="J528" s="605"/>
      <c r="K528" s="605"/>
      <c r="L528" s="605"/>
      <c r="M528" s="605"/>
      <c r="N528" s="605"/>
      <c r="O528" s="605"/>
      <c r="P528" s="605"/>
      <c r="Q528" s="605"/>
      <c r="R528" s="605"/>
      <c r="S528" s="605"/>
      <c r="T528" s="605"/>
      <c r="U528" s="605"/>
      <c r="V528" s="605"/>
      <c r="W528" s="605"/>
      <c r="X528" s="605"/>
      <c r="Y528" s="605"/>
      <c r="Z528" s="605"/>
      <c r="AA528" s="605"/>
      <c r="AB528" s="605"/>
      <c r="AC528" s="605"/>
      <c r="AD528" s="605"/>
      <c r="AE528" s="605"/>
      <c r="AF528" s="605"/>
    </row>
    <row r="529" spans="2:32" x14ac:dyDescent="0.25">
      <c r="B529" s="605" t="str">
        <f>IF(Notes!E331="","",Notes!E331)</f>
        <v/>
      </c>
      <c r="C529" s="605"/>
      <c r="D529" s="605"/>
      <c r="E529" s="605"/>
      <c r="F529" s="605"/>
      <c r="G529" s="605"/>
      <c r="H529" s="605"/>
      <c r="I529" s="605"/>
      <c r="J529" s="605"/>
      <c r="K529" s="605"/>
      <c r="L529" s="605"/>
      <c r="M529" s="605"/>
      <c r="N529" s="605"/>
      <c r="O529" s="605"/>
      <c r="P529" s="605"/>
      <c r="Q529" s="605"/>
      <c r="R529" s="605"/>
      <c r="S529" s="605"/>
      <c r="T529" s="605"/>
      <c r="U529" s="605"/>
      <c r="V529" s="605"/>
      <c r="W529" s="605"/>
      <c r="X529" s="605"/>
      <c r="Y529" s="605"/>
      <c r="Z529" s="605"/>
      <c r="AA529" s="605"/>
      <c r="AB529" s="605"/>
      <c r="AC529" s="605"/>
      <c r="AD529" s="605"/>
      <c r="AE529" s="605"/>
      <c r="AF529" s="605"/>
    </row>
    <row r="530" spans="2:32" x14ac:dyDescent="0.25">
      <c r="B530" s="605" t="str">
        <f>IF(Notes!E332="","",Notes!E332)</f>
        <v/>
      </c>
      <c r="C530" s="605"/>
      <c r="D530" s="605"/>
      <c r="E530" s="605"/>
      <c r="F530" s="605"/>
      <c r="G530" s="605"/>
      <c r="H530" s="605"/>
      <c r="I530" s="605"/>
      <c r="J530" s="605"/>
      <c r="K530" s="605"/>
      <c r="L530" s="605"/>
      <c r="M530" s="605"/>
      <c r="N530" s="605"/>
      <c r="O530" s="605"/>
      <c r="P530" s="605"/>
      <c r="Q530" s="605"/>
      <c r="R530" s="605"/>
      <c r="S530" s="605"/>
      <c r="T530" s="605"/>
      <c r="U530" s="605"/>
      <c r="V530" s="605"/>
      <c r="W530" s="605"/>
      <c r="X530" s="605"/>
      <c r="Y530" s="605"/>
      <c r="Z530" s="605"/>
      <c r="AA530" s="605"/>
      <c r="AB530" s="605"/>
      <c r="AC530" s="605"/>
      <c r="AD530" s="605"/>
      <c r="AE530" s="605"/>
      <c r="AF530" s="605"/>
    </row>
    <row r="531" spans="2:32" x14ac:dyDescent="0.25">
      <c r="B531" s="605" t="str">
        <f>IF(Notes!E333="","",Notes!E333)</f>
        <v/>
      </c>
      <c r="C531" s="605"/>
      <c r="D531" s="605"/>
      <c r="E531" s="605"/>
      <c r="F531" s="605"/>
      <c r="G531" s="605"/>
      <c r="H531" s="605"/>
      <c r="I531" s="605"/>
      <c r="J531" s="605"/>
      <c r="K531" s="605"/>
      <c r="L531" s="605"/>
      <c r="M531" s="605"/>
      <c r="N531" s="605"/>
      <c r="O531" s="605"/>
      <c r="P531" s="605"/>
      <c r="Q531" s="605"/>
      <c r="R531" s="605"/>
      <c r="S531" s="605"/>
      <c r="T531" s="605"/>
      <c r="U531" s="605"/>
      <c r="V531" s="605"/>
      <c r="W531" s="605"/>
      <c r="X531" s="605"/>
      <c r="Y531" s="605"/>
      <c r="Z531" s="605"/>
      <c r="AA531" s="605"/>
      <c r="AB531" s="605"/>
      <c r="AC531" s="605"/>
      <c r="AD531" s="605"/>
      <c r="AE531" s="605"/>
      <c r="AF531" s="605"/>
    </row>
    <row r="532" spans="2:32" x14ac:dyDescent="0.25">
      <c r="B532" s="605" t="str">
        <f>IF(Notes!E334="","",Notes!E334)</f>
        <v/>
      </c>
      <c r="C532" s="605"/>
      <c r="D532" s="605"/>
      <c r="E532" s="605"/>
      <c r="F532" s="605"/>
      <c r="G532" s="605"/>
      <c r="H532" s="605"/>
      <c r="I532" s="605"/>
      <c r="J532" s="605"/>
      <c r="K532" s="605"/>
      <c r="L532" s="605"/>
      <c r="M532" s="605"/>
      <c r="N532" s="605"/>
      <c r="O532" s="605"/>
      <c r="P532" s="605"/>
      <c r="Q532" s="605"/>
      <c r="R532" s="605"/>
      <c r="S532" s="605"/>
      <c r="T532" s="605"/>
      <c r="U532" s="605"/>
      <c r="V532" s="605"/>
      <c r="W532" s="605"/>
      <c r="X532" s="605"/>
      <c r="Y532" s="605"/>
      <c r="Z532" s="605"/>
      <c r="AA532" s="605"/>
      <c r="AB532" s="605"/>
      <c r="AC532" s="605"/>
      <c r="AD532" s="605"/>
      <c r="AE532" s="605"/>
      <c r="AF532" s="605"/>
    </row>
    <row r="533" spans="2:32" x14ac:dyDescent="0.25">
      <c r="B533" s="605" t="str">
        <f>IF(Notes!E335="","",Notes!E335)</f>
        <v/>
      </c>
      <c r="C533" s="605"/>
      <c r="D533" s="605"/>
      <c r="E533" s="605"/>
      <c r="F533" s="605"/>
      <c r="G533" s="605"/>
      <c r="H533" s="605"/>
      <c r="I533" s="605"/>
      <c r="J533" s="605"/>
      <c r="K533" s="605"/>
      <c r="L533" s="605"/>
      <c r="M533" s="605"/>
      <c r="N533" s="605"/>
      <c r="O533" s="605"/>
      <c r="P533" s="605"/>
      <c r="Q533" s="605"/>
      <c r="R533" s="605"/>
      <c r="S533" s="605"/>
      <c r="T533" s="605"/>
      <c r="U533" s="605"/>
      <c r="V533" s="605"/>
      <c r="W533" s="605"/>
      <c r="X533" s="605"/>
      <c r="Y533" s="605"/>
      <c r="Z533" s="605"/>
      <c r="AA533" s="605"/>
      <c r="AB533" s="605"/>
      <c r="AC533" s="605"/>
      <c r="AD533" s="605"/>
      <c r="AE533" s="605"/>
      <c r="AF533" s="605"/>
    </row>
    <row r="534" spans="2:32" x14ac:dyDescent="0.25">
      <c r="B534" s="605" t="str">
        <f>IF(Notes!E336="","",Notes!E336)</f>
        <v/>
      </c>
      <c r="C534" s="605"/>
      <c r="D534" s="605"/>
      <c r="E534" s="605"/>
      <c r="F534" s="605"/>
      <c r="G534" s="605"/>
      <c r="H534" s="605"/>
      <c r="I534" s="605"/>
      <c r="J534" s="605"/>
      <c r="K534" s="605"/>
      <c r="L534" s="605"/>
      <c r="M534" s="605"/>
      <c r="N534" s="605"/>
      <c r="O534" s="605"/>
      <c r="P534" s="605"/>
      <c r="Q534" s="605"/>
      <c r="R534" s="605"/>
      <c r="S534" s="605"/>
      <c r="T534" s="605"/>
      <c r="U534" s="605"/>
      <c r="V534" s="605"/>
      <c r="W534" s="605"/>
      <c r="X534" s="605"/>
      <c r="Y534" s="605"/>
      <c r="Z534" s="605"/>
      <c r="AA534" s="605"/>
      <c r="AB534" s="605"/>
      <c r="AC534" s="605"/>
      <c r="AD534" s="605"/>
      <c r="AE534" s="605"/>
      <c r="AF534" s="605"/>
    </row>
    <row r="535" spans="2:32" x14ac:dyDescent="0.25">
      <c r="B535" s="605" t="str">
        <f>IF(Notes!E337="","",Notes!E337)</f>
        <v/>
      </c>
      <c r="C535" s="605"/>
      <c r="D535" s="605"/>
      <c r="E535" s="605"/>
      <c r="F535" s="605"/>
      <c r="G535" s="605"/>
      <c r="H535" s="605"/>
      <c r="I535" s="605"/>
      <c r="J535" s="605"/>
      <c r="K535" s="605"/>
      <c r="L535" s="605"/>
      <c r="M535" s="605"/>
      <c r="N535" s="605"/>
      <c r="O535" s="605"/>
      <c r="P535" s="605"/>
      <c r="Q535" s="605"/>
      <c r="R535" s="605"/>
      <c r="S535" s="605"/>
      <c r="T535" s="605"/>
      <c r="U535" s="605"/>
      <c r="V535" s="605"/>
      <c r="W535" s="605"/>
      <c r="X535" s="605"/>
      <c r="Y535" s="605"/>
      <c r="Z535" s="605"/>
      <c r="AA535" s="605"/>
      <c r="AB535" s="605"/>
      <c r="AC535" s="605"/>
      <c r="AD535" s="605"/>
      <c r="AE535" s="605"/>
      <c r="AF535" s="605"/>
    </row>
    <row r="536" spans="2:32" x14ac:dyDescent="0.25">
      <c r="B536" s="605" t="str">
        <f>IF(Notes!E338="","",Notes!E338)</f>
        <v/>
      </c>
      <c r="C536" s="605"/>
      <c r="D536" s="605"/>
      <c r="E536" s="605"/>
      <c r="F536" s="605"/>
      <c r="G536" s="605"/>
      <c r="H536" s="605"/>
      <c r="I536" s="605"/>
      <c r="J536" s="605"/>
      <c r="K536" s="605"/>
      <c r="L536" s="605"/>
      <c r="M536" s="605"/>
      <c r="N536" s="605"/>
      <c r="O536" s="605"/>
      <c r="P536" s="605"/>
      <c r="Q536" s="605"/>
      <c r="R536" s="605"/>
      <c r="S536" s="605"/>
      <c r="T536" s="605"/>
      <c r="U536" s="605"/>
      <c r="V536" s="605"/>
      <c r="W536" s="605"/>
      <c r="X536" s="605"/>
      <c r="Y536" s="605"/>
      <c r="Z536" s="605"/>
      <c r="AA536" s="605"/>
      <c r="AB536" s="605"/>
      <c r="AC536" s="605"/>
      <c r="AD536" s="605"/>
      <c r="AE536" s="605"/>
      <c r="AF536" s="605"/>
    </row>
    <row r="537" spans="2:32" x14ac:dyDescent="0.25">
      <c r="B537" s="605" t="str">
        <f>IF(Notes!E339="","",Notes!E339)</f>
        <v/>
      </c>
      <c r="C537" s="605"/>
      <c r="D537" s="605"/>
      <c r="E537" s="605"/>
      <c r="F537" s="605"/>
      <c r="G537" s="605"/>
      <c r="H537" s="605"/>
      <c r="I537" s="605"/>
      <c r="J537" s="605"/>
      <c r="K537" s="605"/>
      <c r="L537" s="605"/>
      <c r="M537" s="605"/>
      <c r="N537" s="605"/>
      <c r="O537" s="605"/>
      <c r="P537" s="605"/>
      <c r="Q537" s="605"/>
      <c r="R537" s="605"/>
      <c r="S537" s="605"/>
      <c r="T537" s="605"/>
      <c r="U537" s="605"/>
      <c r="V537" s="605"/>
      <c r="W537" s="605"/>
      <c r="X537" s="605"/>
      <c r="Y537" s="605"/>
      <c r="Z537" s="605"/>
      <c r="AA537" s="605"/>
      <c r="AB537" s="605"/>
      <c r="AC537" s="605"/>
      <c r="AD537" s="605"/>
      <c r="AE537" s="605"/>
      <c r="AF537" s="605"/>
    </row>
    <row r="538" spans="2:32" x14ac:dyDescent="0.25">
      <c r="B538" s="605" t="str">
        <f>IF(Notes!E340="","",Notes!E340)</f>
        <v/>
      </c>
      <c r="C538" s="605"/>
      <c r="D538" s="605"/>
      <c r="E538" s="605"/>
      <c r="F538" s="605"/>
      <c r="G538" s="605"/>
      <c r="H538" s="605"/>
      <c r="I538" s="605"/>
      <c r="J538" s="605"/>
      <c r="K538" s="605"/>
      <c r="L538" s="605"/>
      <c r="M538" s="605"/>
      <c r="N538" s="605"/>
      <c r="O538" s="605"/>
      <c r="P538" s="605"/>
      <c r="Q538" s="605"/>
      <c r="R538" s="605"/>
      <c r="S538" s="605"/>
      <c r="T538" s="605"/>
      <c r="U538" s="605"/>
      <c r="V538" s="605"/>
      <c r="W538" s="605"/>
      <c r="X538" s="605"/>
      <c r="Y538" s="605"/>
      <c r="Z538" s="605"/>
      <c r="AA538" s="605"/>
      <c r="AB538" s="605"/>
      <c r="AC538" s="605"/>
      <c r="AD538" s="605"/>
      <c r="AE538" s="605"/>
      <c r="AF538" s="605"/>
    </row>
    <row r="539" spans="2:32" x14ac:dyDescent="0.25">
      <c r="B539" s="605" t="str">
        <f>IF(Notes!E341="","",Notes!E341)</f>
        <v/>
      </c>
      <c r="C539" s="605"/>
      <c r="D539" s="605"/>
      <c r="E539" s="605"/>
      <c r="F539" s="605"/>
      <c r="G539" s="605"/>
      <c r="H539" s="605"/>
      <c r="I539" s="605"/>
      <c r="J539" s="605"/>
      <c r="K539" s="605"/>
      <c r="L539" s="605"/>
      <c r="M539" s="605"/>
      <c r="N539" s="605"/>
      <c r="O539" s="605"/>
      <c r="P539" s="605"/>
      <c r="Q539" s="605"/>
      <c r="R539" s="605"/>
      <c r="S539" s="605"/>
      <c r="T539" s="605"/>
      <c r="U539" s="605"/>
      <c r="V539" s="605"/>
      <c r="W539" s="605"/>
      <c r="X539" s="605"/>
      <c r="Y539" s="605"/>
      <c r="Z539" s="605"/>
      <c r="AA539" s="605"/>
      <c r="AB539" s="605"/>
      <c r="AC539" s="605"/>
      <c r="AD539" s="605"/>
      <c r="AE539" s="605"/>
      <c r="AF539" s="605"/>
    </row>
    <row r="540" spans="2:32" x14ac:dyDescent="0.25">
      <c r="B540" s="605" t="str">
        <f>IF(Notes!E342="","",Notes!E342)</f>
        <v/>
      </c>
      <c r="C540" s="605"/>
      <c r="D540" s="605"/>
      <c r="E540" s="605"/>
      <c r="F540" s="605"/>
      <c r="G540" s="605"/>
      <c r="H540" s="605"/>
      <c r="I540" s="605"/>
      <c r="J540" s="605"/>
      <c r="K540" s="605"/>
      <c r="L540" s="605"/>
      <c r="M540" s="605"/>
      <c r="N540" s="605"/>
      <c r="O540" s="605"/>
      <c r="P540" s="605"/>
      <c r="Q540" s="605"/>
      <c r="R540" s="605"/>
      <c r="S540" s="605"/>
      <c r="T540" s="605"/>
      <c r="U540" s="605"/>
      <c r="V540" s="605"/>
      <c r="W540" s="605"/>
      <c r="X540" s="605"/>
      <c r="Y540" s="605"/>
      <c r="Z540" s="605"/>
      <c r="AA540" s="605"/>
      <c r="AB540" s="605"/>
      <c r="AC540" s="605"/>
      <c r="AD540" s="605"/>
      <c r="AE540" s="605"/>
      <c r="AF540" s="605"/>
    </row>
    <row r="541" spans="2:32" x14ac:dyDescent="0.25">
      <c r="B541" s="605"/>
      <c r="C541" s="605"/>
      <c r="D541" s="605"/>
      <c r="E541" s="605"/>
      <c r="F541" s="605"/>
      <c r="G541" s="605"/>
      <c r="H541" s="605"/>
      <c r="I541" s="605"/>
      <c r="J541" s="605"/>
      <c r="K541" s="605"/>
      <c r="L541" s="605"/>
      <c r="M541" s="605"/>
      <c r="N541" s="605"/>
      <c r="O541" s="605"/>
      <c r="P541" s="605"/>
      <c r="Q541" s="605"/>
      <c r="R541" s="605"/>
      <c r="S541" s="605"/>
      <c r="T541" s="605"/>
      <c r="U541" s="605"/>
      <c r="V541" s="605"/>
      <c r="W541" s="605"/>
      <c r="X541" s="605"/>
      <c r="Y541" s="605"/>
      <c r="Z541" s="605"/>
      <c r="AA541" s="605"/>
      <c r="AB541" s="605"/>
      <c r="AC541" s="605"/>
      <c r="AD541" s="605"/>
      <c r="AE541" s="605"/>
      <c r="AF541" s="605"/>
    </row>
    <row r="674" ht="3.95" customHeight="1" x14ac:dyDescent="0.25"/>
    <row r="675" ht="3.95" customHeight="1" x14ac:dyDescent="0.25"/>
  </sheetData>
  <sheetProtection algorithmName="SHA-512" hashValue="Q05UNbqICisvOjndc0H8CrlSlnxDtdi1VLoHSyT8+n1e1hwb7LZ84/9avnw5NnMk3wIPCZcCtzDET1s7eT2hMg==" saltValue="jCahmoV87qXmjXtGlrwkKA==" spinCount="100000" sheet="1" formatRows="0" selectLockedCells="1"/>
  <mergeCells count="1126">
    <mergeCell ref="Y196:AA196"/>
    <mergeCell ref="Y197:AA197"/>
    <mergeCell ref="Y192:AA192"/>
    <mergeCell ref="Y193:AA193"/>
    <mergeCell ref="AB195:AC195"/>
    <mergeCell ref="AB196:AC196"/>
    <mergeCell ref="Q62:AF62"/>
    <mergeCell ref="B81:H81"/>
    <mergeCell ref="J81:L81"/>
    <mergeCell ref="R81:X81"/>
    <mergeCell ref="Y81:AA81"/>
    <mergeCell ref="AB81:AC81"/>
    <mergeCell ref="Y78:AA78"/>
    <mergeCell ref="AB78:AC78"/>
    <mergeCell ref="N81:P81"/>
    <mergeCell ref="Y79:AA79"/>
    <mergeCell ref="AB79:AC79"/>
    <mergeCell ref="B82:H82"/>
    <mergeCell ref="B78:H78"/>
    <mergeCell ref="B79:H79"/>
    <mergeCell ref="B80:H80"/>
    <mergeCell ref="J80:L80"/>
    <mergeCell ref="J79:L79"/>
    <mergeCell ref="B84:H84"/>
    <mergeCell ref="J84:L84"/>
    <mergeCell ref="B85:H85"/>
    <mergeCell ref="J85:L85"/>
    <mergeCell ref="N84:P84"/>
    <mergeCell ref="N85:P85"/>
    <mergeCell ref="R78:X78"/>
    <mergeCell ref="N79:P79"/>
    <mergeCell ref="N80:P80"/>
    <mergeCell ref="AD199:AF199"/>
    <mergeCell ref="AD188:AF188"/>
    <mergeCell ref="AD189:AF189"/>
    <mergeCell ref="AD190:AF190"/>
    <mergeCell ref="AD191:AF191"/>
    <mergeCell ref="AD192:AF192"/>
    <mergeCell ref="AD193:AF193"/>
    <mergeCell ref="AD194:AF194"/>
    <mergeCell ref="AD195:AF195"/>
    <mergeCell ref="AD196:AF196"/>
    <mergeCell ref="AB188:AC188"/>
    <mergeCell ref="AB189:AC189"/>
    <mergeCell ref="AB190:AC190"/>
    <mergeCell ref="AB191:AC191"/>
    <mergeCell ref="AB192:AC192"/>
    <mergeCell ref="R80:X80"/>
    <mergeCell ref="R84:X84"/>
    <mergeCell ref="Y84:AA84"/>
    <mergeCell ref="AB84:AC84"/>
    <mergeCell ref="R85:X85"/>
    <mergeCell ref="Y85:AA85"/>
    <mergeCell ref="AB85:AC85"/>
    <mergeCell ref="AB87:AC87"/>
    <mergeCell ref="AD92:AF92"/>
    <mergeCell ref="AD94:AF94"/>
    <mergeCell ref="AD95:AF95"/>
    <mergeCell ref="AD97:AF97"/>
    <mergeCell ref="AD98:AF98"/>
    <mergeCell ref="AD99:AF99"/>
    <mergeCell ref="AB194:AC194"/>
    <mergeCell ref="Y191:AA191"/>
    <mergeCell ref="Y195:AA195"/>
    <mergeCell ref="X7:AF7"/>
    <mergeCell ref="X8:AF8"/>
    <mergeCell ref="X9:AF9"/>
    <mergeCell ref="X10:AF10"/>
    <mergeCell ref="AD23:AF23"/>
    <mergeCell ref="C199:I199"/>
    <mergeCell ref="J199:L199"/>
    <mergeCell ref="N199:P199"/>
    <mergeCell ref="R199:X199"/>
    <mergeCell ref="B191:H191"/>
    <mergeCell ref="B192:H192"/>
    <mergeCell ref="B193:H193"/>
    <mergeCell ref="B194:H194"/>
    <mergeCell ref="B195:H195"/>
    <mergeCell ref="B196:H196"/>
    <mergeCell ref="R196:X196"/>
    <mergeCell ref="J196:L196"/>
    <mergeCell ref="R193:X193"/>
    <mergeCell ref="R194:X194"/>
    <mergeCell ref="R195:X195"/>
    <mergeCell ref="J192:L192"/>
    <mergeCell ref="C197:I197"/>
    <mergeCell ref="R197:X197"/>
    <mergeCell ref="J195:L195"/>
    <mergeCell ref="N195:P195"/>
    <mergeCell ref="N196:P196"/>
    <mergeCell ref="R192:X192"/>
    <mergeCell ref="J193:L193"/>
    <mergeCell ref="J191:L191"/>
    <mergeCell ref="Q42:AF42"/>
    <mergeCell ref="Q43:AF43"/>
    <mergeCell ref="Y199:AA199"/>
    <mergeCell ref="J78:L78"/>
    <mergeCell ref="R79:X79"/>
    <mergeCell ref="N78:P78"/>
    <mergeCell ref="Q64:AF64"/>
    <mergeCell ref="Q65:AF65"/>
    <mergeCell ref="M54:O54"/>
    <mergeCell ref="M53:O53"/>
    <mergeCell ref="M55:O55"/>
    <mergeCell ref="M58:O58"/>
    <mergeCell ref="Q61:AF61"/>
    <mergeCell ref="J5:O5"/>
    <mergeCell ref="J6:O6"/>
    <mergeCell ref="J8:O8"/>
    <mergeCell ref="J10:O10"/>
    <mergeCell ref="J12:O12"/>
    <mergeCell ref="J13:O13"/>
    <mergeCell ref="M24:O24"/>
    <mergeCell ref="J15:O15"/>
    <mergeCell ref="J16:O16"/>
    <mergeCell ref="L18:O18"/>
    <mergeCell ref="L17:O17"/>
    <mergeCell ref="X5:AF5"/>
    <mergeCell ref="X6:AF6"/>
    <mergeCell ref="X11:AE11"/>
    <mergeCell ref="J9:O9"/>
    <mergeCell ref="J11:O11"/>
    <mergeCell ref="X12:AE12"/>
    <mergeCell ref="X13:AE13"/>
    <mergeCell ref="X14:AE14"/>
    <mergeCell ref="M43:O43"/>
    <mergeCell ref="M44:O44"/>
    <mergeCell ref="M47:O47"/>
    <mergeCell ref="J82:L82"/>
    <mergeCell ref="R82:X82"/>
    <mergeCell ref="Y82:AA82"/>
    <mergeCell ref="AB82:AC82"/>
    <mergeCell ref="B83:H83"/>
    <mergeCell ref="J83:L83"/>
    <mergeCell ref="R83:X83"/>
    <mergeCell ref="Y83:AA83"/>
    <mergeCell ref="AB83:AC83"/>
    <mergeCell ref="N82:P82"/>
    <mergeCell ref="N83:P83"/>
    <mergeCell ref="B88:H88"/>
    <mergeCell ref="J88:L88"/>
    <mergeCell ref="R88:X88"/>
    <mergeCell ref="Y88:AA88"/>
    <mergeCell ref="AB88:AC88"/>
    <mergeCell ref="B89:H89"/>
    <mergeCell ref="J89:L89"/>
    <mergeCell ref="R89:X89"/>
    <mergeCell ref="Y89:AA89"/>
    <mergeCell ref="AB89:AC89"/>
    <mergeCell ref="N88:P88"/>
    <mergeCell ref="N89:P89"/>
    <mergeCell ref="B86:H86"/>
    <mergeCell ref="J86:L86"/>
    <mergeCell ref="R86:X86"/>
    <mergeCell ref="Y86:AA86"/>
    <mergeCell ref="AB86:AC86"/>
    <mergeCell ref="B87:H87"/>
    <mergeCell ref="J87:L87"/>
    <mergeCell ref="R87:X87"/>
    <mergeCell ref="Y87:AA87"/>
    <mergeCell ref="N86:P86"/>
    <mergeCell ref="N87:P87"/>
    <mergeCell ref="B92:H92"/>
    <mergeCell ref="J92:L92"/>
    <mergeCell ref="R92:X92"/>
    <mergeCell ref="Y92:AA92"/>
    <mergeCell ref="AB92:AC92"/>
    <mergeCell ref="B93:H93"/>
    <mergeCell ref="J93:L93"/>
    <mergeCell ref="R93:X93"/>
    <mergeCell ref="Y93:AA93"/>
    <mergeCell ref="AB93:AC93"/>
    <mergeCell ref="N92:P92"/>
    <mergeCell ref="N93:P93"/>
    <mergeCell ref="B90:H90"/>
    <mergeCell ref="J90:L90"/>
    <mergeCell ref="R90:X90"/>
    <mergeCell ref="Y90:AA90"/>
    <mergeCell ref="AB90:AC90"/>
    <mergeCell ref="B91:H91"/>
    <mergeCell ref="J91:L91"/>
    <mergeCell ref="R91:X91"/>
    <mergeCell ref="Y91:AA91"/>
    <mergeCell ref="AB91:AC91"/>
    <mergeCell ref="N90:P90"/>
    <mergeCell ref="N91:P91"/>
    <mergeCell ref="B96:H96"/>
    <mergeCell ref="J96:L96"/>
    <mergeCell ref="R96:X96"/>
    <mergeCell ref="Y96:AA96"/>
    <mergeCell ref="AB96:AC96"/>
    <mergeCell ref="B97:H97"/>
    <mergeCell ref="J97:L97"/>
    <mergeCell ref="R97:X97"/>
    <mergeCell ref="Y97:AA97"/>
    <mergeCell ref="AB97:AC97"/>
    <mergeCell ref="N96:P96"/>
    <mergeCell ref="N97:P97"/>
    <mergeCell ref="B94:H94"/>
    <mergeCell ref="J94:L94"/>
    <mergeCell ref="R94:X94"/>
    <mergeCell ref="Y94:AA94"/>
    <mergeCell ref="AB94:AC94"/>
    <mergeCell ref="B95:H95"/>
    <mergeCell ref="J95:L95"/>
    <mergeCell ref="R95:X95"/>
    <mergeCell ref="Y95:AA95"/>
    <mergeCell ref="AB95:AC95"/>
    <mergeCell ref="N94:P94"/>
    <mergeCell ref="N95:P95"/>
    <mergeCell ref="B100:H100"/>
    <mergeCell ref="J100:L100"/>
    <mergeCell ref="R100:X100"/>
    <mergeCell ref="Y100:AA100"/>
    <mergeCell ref="AB100:AC100"/>
    <mergeCell ref="B101:H101"/>
    <mergeCell ref="J101:L101"/>
    <mergeCell ref="R101:X101"/>
    <mergeCell ref="Y101:AA101"/>
    <mergeCell ref="AB101:AC101"/>
    <mergeCell ref="N100:P100"/>
    <mergeCell ref="N101:P101"/>
    <mergeCell ref="B98:H98"/>
    <mergeCell ref="J98:L98"/>
    <mergeCell ref="R98:X98"/>
    <mergeCell ref="Y98:AA98"/>
    <mergeCell ref="AB98:AC98"/>
    <mergeCell ref="B99:H99"/>
    <mergeCell ref="J99:L99"/>
    <mergeCell ref="R99:X99"/>
    <mergeCell ref="Y99:AA99"/>
    <mergeCell ref="AB99:AC99"/>
    <mergeCell ref="N98:P98"/>
    <mergeCell ref="N99:P99"/>
    <mergeCell ref="B104:H104"/>
    <mergeCell ref="J104:L104"/>
    <mergeCell ref="R104:X104"/>
    <mergeCell ref="Y104:AA104"/>
    <mergeCell ref="AB104:AC104"/>
    <mergeCell ref="B105:H105"/>
    <mergeCell ref="J105:L105"/>
    <mergeCell ref="R105:X105"/>
    <mergeCell ref="Y105:AA105"/>
    <mergeCell ref="AB105:AC105"/>
    <mergeCell ref="N104:P104"/>
    <mergeCell ref="N105:P105"/>
    <mergeCell ref="B102:H102"/>
    <mergeCell ref="J102:L102"/>
    <mergeCell ref="R102:X102"/>
    <mergeCell ref="Y102:AA102"/>
    <mergeCell ref="AB102:AC102"/>
    <mergeCell ref="B103:H103"/>
    <mergeCell ref="J103:L103"/>
    <mergeCell ref="R103:X103"/>
    <mergeCell ref="Y103:AA103"/>
    <mergeCell ref="AB103:AC103"/>
    <mergeCell ref="N102:P102"/>
    <mergeCell ref="N103:P103"/>
    <mergeCell ref="B108:H108"/>
    <mergeCell ref="J108:L108"/>
    <mergeCell ref="R108:X108"/>
    <mergeCell ref="Y108:AA108"/>
    <mergeCell ref="AB108:AC108"/>
    <mergeCell ref="B109:H109"/>
    <mergeCell ref="J109:L109"/>
    <mergeCell ref="R109:X109"/>
    <mergeCell ref="Y109:AA109"/>
    <mergeCell ref="AB109:AC109"/>
    <mergeCell ref="N108:P108"/>
    <mergeCell ref="N109:P109"/>
    <mergeCell ref="B106:H106"/>
    <mergeCell ref="J106:L106"/>
    <mergeCell ref="R106:X106"/>
    <mergeCell ref="Y106:AA106"/>
    <mergeCell ref="AB106:AC106"/>
    <mergeCell ref="B107:H107"/>
    <mergeCell ref="J107:L107"/>
    <mergeCell ref="R107:X107"/>
    <mergeCell ref="Y107:AA107"/>
    <mergeCell ref="AB107:AC107"/>
    <mergeCell ref="N106:P106"/>
    <mergeCell ref="N107:P107"/>
    <mergeCell ref="B112:H112"/>
    <mergeCell ref="J112:L112"/>
    <mergeCell ref="R112:X112"/>
    <mergeCell ref="Y112:AA112"/>
    <mergeCell ref="AB112:AC112"/>
    <mergeCell ref="B113:H113"/>
    <mergeCell ref="J113:L113"/>
    <mergeCell ref="R113:X113"/>
    <mergeCell ref="Y113:AA113"/>
    <mergeCell ref="AB113:AC113"/>
    <mergeCell ref="N112:P112"/>
    <mergeCell ref="N113:P113"/>
    <mergeCell ref="B110:H110"/>
    <mergeCell ref="J110:L110"/>
    <mergeCell ref="R110:X110"/>
    <mergeCell ref="Y110:AA110"/>
    <mergeCell ref="AB110:AC110"/>
    <mergeCell ref="B111:H111"/>
    <mergeCell ref="J111:L111"/>
    <mergeCell ref="R111:X111"/>
    <mergeCell ref="Y111:AA111"/>
    <mergeCell ref="AB111:AC111"/>
    <mergeCell ref="N110:P110"/>
    <mergeCell ref="N111:P111"/>
    <mergeCell ref="AD100:AF100"/>
    <mergeCell ref="Y126:AA126"/>
    <mergeCell ref="J124:L124"/>
    <mergeCell ref="C124:I124"/>
    <mergeCell ref="R124:X124"/>
    <mergeCell ref="Y124:AA124"/>
    <mergeCell ref="B122:H122"/>
    <mergeCell ref="J122:L122"/>
    <mergeCell ref="R122:X122"/>
    <mergeCell ref="Y122:AA122"/>
    <mergeCell ref="Y121:AA121"/>
    <mergeCell ref="AB121:AC121"/>
    <mergeCell ref="N120:P120"/>
    <mergeCell ref="N121:P121"/>
    <mergeCell ref="B118:H118"/>
    <mergeCell ref="J118:L118"/>
    <mergeCell ref="R118:X118"/>
    <mergeCell ref="Y118:AA118"/>
    <mergeCell ref="AB118:AC118"/>
    <mergeCell ref="N119:P119"/>
    <mergeCell ref="B116:H116"/>
    <mergeCell ref="J116:L116"/>
    <mergeCell ref="R116:X116"/>
    <mergeCell ref="Y116:AA116"/>
    <mergeCell ref="J115:L115"/>
    <mergeCell ref="R115:X115"/>
    <mergeCell ref="B117:H117"/>
    <mergeCell ref="J117:L117"/>
    <mergeCell ref="R117:X117"/>
    <mergeCell ref="Y117:AA117"/>
    <mergeCell ref="AB117:AC117"/>
    <mergeCell ref="N116:P116"/>
    <mergeCell ref="N117:P117"/>
    <mergeCell ref="N118:P118"/>
    <mergeCell ref="B114:H114"/>
    <mergeCell ref="J114:L114"/>
    <mergeCell ref="R114:X114"/>
    <mergeCell ref="Y114:AA114"/>
    <mergeCell ref="AB114:AC114"/>
    <mergeCell ref="B115:H115"/>
    <mergeCell ref="B121:H121"/>
    <mergeCell ref="J121:L121"/>
    <mergeCell ref="AD80:AF80"/>
    <mergeCell ref="AD81:AF81"/>
    <mergeCell ref="AD82:AF82"/>
    <mergeCell ref="AD83:AF83"/>
    <mergeCell ref="AD84:AF84"/>
    <mergeCell ref="Y80:AA80"/>
    <mergeCell ref="AD96:AF96"/>
    <mergeCell ref="R121:X121"/>
    <mergeCell ref="AB80:AC80"/>
    <mergeCell ref="AD85:AF85"/>
    <mergeCell ref="AD86:AF86"/>
    <mergeCell ref="AD87:AF87"/>
    <mergeCell ref="AD88:AF88"/>
    <mergeCell ref="AD89:AF89"/>
    <mergeCell ref="AD90:AF90"/>
    <mergeCell ref="AD91:AF91"/>
    <mergeCell ref="AD101:AF101"/>
    <mergeCell ref="AD102:AF102"/>
    <mergeCell ref="AD103:AF103"/>
    <mergeCell ref="AD104:AF104"/>
    <mergeCell ref="AD118:AF118"/>
    <mergeCell ref="AD119:AF119"/>
    <mergeCell ref="B144:H144"/>
    <mergeCell ref="J144:L144"/>
    <mergeCell ref="N144:P144"/>
    <mergeCell ref="R144:X144"/>
    <mergeCell ref="Y144:AA144"/>
    <mergeCell ref="AB144:AC144"/>
    <mergeCell ref="AD144:AF144"/>
    <mergeCell ref="B145:H145"/>
    <mergeCell ref="J145:L145"/>
    <mergeCell ref="N145:P145"/>
    <mergeCell ref="R145:X145"/>
    <mergeCell ref="Y145:AA145"/>
    <mergeCell ref="AB145:AC145"/>
    <mergeCell ref="AD145:AF145"/>
    <mergeCell ref="AD122:AF122"/>
    <mergeCell ref="AD106:AF106"/>
    <mergeCell ref="AD107:AF107"/>
    <mergeCell ref="AD108:AF108"/>
    <mergeCell ref="AD109:AF109"/>
    <mergeCell ref="AD110:AF110"/>
    <mergeCell ref="AD111:AF111"/>
    <mergeCell ref="AD112:AF112"/>
    <mergeCell ref="AD113:AF113"/>
    <mergeCell ref="AD114:AF114"/>
    <mergeCell ref="AD115:AF115"/>
    <mergeCell ref="AD116:AF116"/>
    <mergeCell ref="AD117:AF117"/>
    <mergeCell ref="B120:H120"/>
    <mergeCell ref="J120:L120"/>
    <mergeCell ref="R120:X120"/>
    <mergeCell ref="Y120:AA120"/>
    <mergeCell ref="AB120:AC120"/>
    <mergeCell ref="B148:H148"/>
    <mergeCell ref="J148:L148"/>
    <mergeCell ref="N148:P148"/>
    <mergeCell ref="R148:X148"/>
    <mergeCell ref="Y148:AA148"/>
    <mergeCell ref="AB148:AC148"/>
    <mergeCell ref="AD148:AF148"/>
    <mergeCell ref="B149:H149"/>
    <mergeCell ref="J149:L149"/>
    <mergeCell ref="N149:P149"/>
    <mergeCell ref="R149:X149"/>
    <mergeCell ref="Y149:AA149"/>
    <mergeCell ref="AB149:AC149"/>
    <mergeCell ref="AD149:AF149"/>
    <mergeCell ref="B146:H146"/>
    <mergeCell ref="J146:L146"/>
    <mergeCell ref="N146:P146"/>
    <mergeCell ref="R146:X146"/>
    <mergeCell ref="Y146:AA146"/>
    <mergeCell ref="AB146:AC146"/>
    <mergeCell ref="AD146:AF146"/>
    <mergeCell ref="B147:H147"/>
    <mergeCell ref="J147:L147"/>
    <mergeCell ref="N147:P147"/>
    <mergeCell ref="R147:X147"/>
    <mergeCell ref="Y147:AA147"/>
    <mergeCell ref="AB147:AC147"/>
    <mergeCell ref="AD147:AF147"/>
    <mergeCell ref="B152:H152"/>
    <mergeCell ref="J152:L152"/>
    <mergeCell ref="N152:P152"/>
    <mergeCell ref="R152:X152"/>
    <mergeCell ref="Y152:AA152"/>
    <mergeCell ref="AB152:AC152"/>
    <mergeCell ref="AD152:AF152"/>
    <mergeCell ref="B153:H153"/>
    <mergeCell ref="J153:L153"/>
    <mergeCell ref="N153:P153"/>
    <mergeCell ref="R153:X153"/>
    <mergeCell ref="Y153:AA153"/>
    <mergeCell ref="AB153:AC153"/>
    <mergeCell ref="AD153:AF153"/>
    <mergeCell ref="B150:H150"/>
    <mergeCell ref="J150:L150"/>
    <mergeCell ref="N150:P150"/>
    <mergeCell ref="R150:X150"/>
    <mergeCell ref="Y150:AA150"/>
    <mergeCell ref="AB150:AC150"/>
    <mergeCell ref="AD150:AF150"/>
    <mergeCell ref="B151:H151"/>
    <mergeCell ref="J151:L151"/>
    <mergeCell ref="N151:P151"/>
    <mergeCell ref="R151:X151"/>
    <mergeCell ref="Y151:AA151"/>
    <mergeCell ref="AB151:AC151"/>
    <mergeCell ref="AD151:AF151"/>
    <mergeCell ref="B156:H156"/>
    <mergeCell ref="J156:L156"/>
    <mergeCell ref="N156:P156"/>
    <mergeCell ref="R156:X156"/>
    <mergeCell ref="Y156:AA156"/>
    <mergeCell ref="AB156:AC156"/>
    <mergeCell ref="AD156:AF156"/>
    <mergeCell ref="B157:H157"/>
    <mergeCell ref="J157:L157"/>
    <mergeCell ref="N157:P157"/>
    <mergeCell ref="R157:X157"/>
    <mergeCell ref="Y157:AA157"/>
    <mergeCell ref="AB157:AC157"/>
    <mergeCell ref="AD157:AF157"/>
    <mergeCell ref="B154:H154"/>
    <mergeCell ref="J154:L154"/>
    <mergeCell ref="N154:P154"/>
    <mergeCell ref="R154:X154"/>
    <mergeCell ref="Y154:AA154"/>
    <mergeCell ref="AB154:AC154"/>
    <mergeCell ref="AD154:AF154"/>
    <mergeCell ref="B155:H155"/>
    <mergeCell ref="J155:L155"/>
    <mergeCell ref="N155:P155"/>
    <mergeCell ref="R155:X155"/>
    <mergeCell ref="Y155:AA155"/>
    <mergeCell ref="AB155:AC155"/>
    <mergeCell ref="AD155:AF155"/>
    <mergeCell ref="B160:H160"/>
    <mergeCell ref="J160:L160"/>
    <mergeCell ref="N160:P160"/>
    <mergeCell ref="R160:X160"/>
    <mergeCell ref="Y160:AA160"/>
    <mergeCell ref="AB160:AC160"/>
    <mergeCell ref="AD160:AF160"/>
    <mergeCell ref="B161:H161"/>
    <mergeCell ref="J161:L161"/>
    <mergeCell ref="N161:P161"/>
    <mergeCell ref="R161:X161"/>
    <mergeCell ref="Y161:AA161"/>
    <mergeCell ref="AB161:AC161"/>
    <mergeCell ref="AD161:AF161"/>
    <mergeCell ref="B158:H158"/>
    <mergeCell ref="J158:L158"/>
    <mergeCell ref="N158:P158"/>
    <mergeCell ref="R158:X158"/>
    <mergeCell ref="Y158:AA158"/>
    <mergeCell ref="AB158:AC158"/>
    <mergeCell ref="AD158:AF158"/>
    <mergeCell ref="B159:H159"/>
    <mergeCell ref="J159:L159"/>
    <mergeCell ref="N159:P159"/>
    <mergeCell ref="R159:X159"/>
    <mergeCell ref="Y159:AA159"/>
    <mergeCell ref="AB159:AC159"/>
    <mergeCell ref="AD159:AF159"/>
    <mergeCell ref="B164:H164"/>
    <mergeCell ref="J164:L164"/>
    <mergeCell ref="N164:P164"/>
    <mergeCell ref="R164:X164"/>
    <mergeCell ref="Y164:AA164"/>
    <mergeCell ref="AB164:AC164"/>
    <mergeCell ref="AD164:AF164"/>
    <mergeCell ref="B165:H165"/>
    <mergeCell ref="J165:L165"/>
    <mergeCell ref="N165:P165"/>
    <mergeCell ref="R165:X165"/>
    <mergeCell ref="Y165:AA165"/>
    <mergeCell ref="AB165:AC165"/>
    <mergeCell ref="AD165:AF165"/>
    <mergeCell ref="B162:H162"/>
    <mergeCell ref="J162:L162"/>
    <mergeCell ref="N162:P162"/>
    <mergeCell ref="R162:X162"/>
    <mergeCell ref="Y162:AA162"/>
    <mergeCell ref="AB162:AC162"/>
    <mergeCell ref="AD162:AF162"/>
    <mergeCell ref="B163:H163"/>
    <mergeCell ref="J163:L163"/>
    <mergeCell ref="N163:P163"/>
    <mergeCell ref="R163:X163"/>
    <mergeCell ref="Y163:AA163"/>
    <mergeCell ref="AB163:AC163"/>
    <mergeCell ref="AD163:AF163"/>
    <mergeCell ref="B168:H168"/>
    <mergeCell ref="J168:L168"/>
    <mergeCell ref="N168:P168"/>
    <mergeCell ref="R168:X168"/>
    <mergeCell ref="Y168:AA168"/>
    <mergeCell ref="AB168:AC168"/>
    <mergeCell ref="AD168:AF168"/>
    <mergeCell ref="B169:H169"/>
    <mergeCell ref="J169:L169"/>
    <mergeCell ref="N169:P169"/>
    <mergeCell ref="R169:X169"/>
    <mergeCell ref="Y169:AA169"/>
    <mergeCell ref="AB169:AC169"/>
    <mergeCell ref="AD169:AF169"/>
    <mergeCell ref="B166:H166"/>
    <mergeCell ref="J166:L166"/>
    <mergeCell ref="N166:P166"/>
    <mergeCell ref="R166:X166"/>
    <mergeCell ref="Y166:AA166"/>
    <mergeCell ref="AB166:AC166"/>
    <mergeCell ref="AD166:AF166"/>
    <mergeCell ref="B167:H167"/>
    <mergeCell ref="J167:L167"/>
    <mergeCell ref="N167:P167"/>
    <mergeCell ref="R167:X167"/>
    <mergeCell ref="Y167:AA167"/>
    <mergeCell ref="AB167:AC167"/>
    <mergeCell ref="AD167:AF167"/>
    <mergeCell ref="B172:H172"/>
    <mergeCell ref="J172:L172"/>
    <mergeCell ref="N172:P172"/>
    <mergeCell ref="R172:X172"/>
    <mergeCell ref="Y172:AA172"/>
    <mergeCell ref="AB172:AC172"/>
    <mergeCell ref="AD172:AF172"/>
    <mergeCell ref="B173:H173"/>
    <mergeCell ref="J173:L173"/>
    <mergeCell ref="N173:P173"/>
    <mergeCell ref="R173:X173"/>
    <mergeCell ref="Y173:AA173"/>
    <mergeCell ref="AB173:AC173"/>
    <mergeCell ref="AD173:AF173"/>
    <mergeCell ref="B170:H170"/>
    <mergeCell ref="J170:L170"/>
    <mergeCell ref="N170:P170"/>
    <mergeCell ref="R170:X170"/>
    <mergeCell ref="Y170:AA170"/>
    <mergeCell ref="AB170:AC170"/>
    <mergeCell ref="AD170:AF170"/>
    <mergeCell ref="B171:H171"/>
    <mergeCell ref="J171:L171"/>
    <mergeCell ref="N171:P171"/>
    <mergeCell ref="R171:X171"/>
    <mergeCell ref="Y171:AA171"/>
    <mergeCell ref="AB171:AC171"/>
    <mergeCell ref="AD171:AF171"/>
    <mergeCell ref="B176:H176"/>
    <mergeCell ref="J176:L176"/>
    <mergeCell ref="N176:P176"/>
    <mergeCell ref="R176:X176"/>
    <mergeCell ref="Y176:AA176"/>
    <mergeCell ref="AB176:AC176"/>
    <mergeCell ref="AD176:AF176"/>
    <mergeCell ref="B177:H177"/>
    <mergeCell ref="J177:L177"/>
    <mergeCell ref="N177:P177"/>
    <mergeCell ref="R177:X177"/>
    <mergeCell ref="Y177:AA177"/>
    <mergeCell ref="AB177:AC177"/>
    <mergeCell ref="AD177:AF177"/>
    <mergeCell ref="B174:H174"/>
    <mergeCell ref="J174:L174"/>
    <mergeCell ref="N174:P174"/>
    <mergeCell ref="R174:X174"/>
    <mergeCell ref="Y174:AA174"/>
    <mergeCell ref="AB174:AC174"/>
    <mergeCell ref="AD174:AF174"/>
    <mergeCell ref="B175:H175"/>
    <mergeCell ref="J175:L175"/>
    <mergeCell ref="N175:P175"/>
    <mergeCell ref="R175:X175"/>
    <mergeCell ref="Y175:AA175"/>
    <mergeCell ref="AB175:AC175"/>
    <mergeCell ref="AD175:AF175"/>
    <mergeCell ref="B180:H180"/>
    <mergeCell ref="J180:L180"/>
    <mergeCell ref="N180:P180"/>
    <mergeCell ref="R180:X180"/>
    <mergeCell ref="Y180:AA180"/>
    <mergeCell ref="AB180:AC180"/>
    <mergeCell ref="AD180:AF180"/>
    <mergeCell ref="B181:H181"/>
    <mergeCell ref="J181:L181"/>
    <mergeCell ref="N181:P181"/>
    <mergeCell ref="R181:X181"/>
    <mergeCell ref="Y181:AA181"/>
    <mergeCell ref="AB181:AC181"/>
    <mergeCell ref="AD181:AF181"/>
    <mergeCell ref="B178:H178"/>
    <mergeCell ref="J178:L178"/>
    <mergeCell ref="N178:P178"/>
    <mergeCell ref="R178:X178"/>
    <mergeCell ref="Y178:AA178"/>
    <mergeCell ref="AB178:AC178"/>
    <mergeCell ref="AD178:AF178"/>
    <mergeCell ref="B179:H179"/>
    <mergeCell ref="J179:L179"/>
    <mergeCell ref="N179:P179"/>
    <mergeCell ref="R179:X179"/>
    <mergeCell ref="Y179:AA179"/>
    <mergeCell ref="AB179:AC179"/>
    <mergeCell ref="AD179:AF179"/>
    <mergeCell ref="B184:H184"/>
    <mergeCell ref="J184:L184"/>
    <mergeCell ref="N184:P184"/>
    <mergeCell ref="R184:X184"/>
    <mergeCell ref="Y184:AA184"/>
    <mergeCell ref="AB184:AC184"/>
    <mergeCell ref="AD184:AF184"/>
    <mergeCell ref="B185:H185"/>
    <mergeCell ref="J185:L185"/>
    <mergeCell ref="N185:P185"/>
    <mergeCell ref="R185:X185"/>
    <mergeCell ref="Y185:AA185"/>
    <mergeCell ref="AB185:AC185"/>
    <mergeCell ref="AD185:AF185"/>
    <mergeCell ref="B182:H182"/>
    <mergeCell ref="J182:L182"/>
    <mergeCell ref="N182:P182"/>
    <mergeCell ref="R182:X182"/>
    <mergeCell ref="Y182:AA182"/>
    <mergeCell ref="AB182:AC182"/>
    <mergeCell ref="AD182:AF182"/>
    <mergeCell ref="B183:H183"/>
    <mergeCell ref="J183:L183"/>
    <mergeCell ref="N183:P183"/>
    <mergeCell ref="R183:X183"/>
    <mergeCell ref="Y183:AA183"/>
    <mergeCell ref="AB183:AC183"/>
    <mergeCell ref="AD183:AF183"/>
    <mergeCell ref="R188:X188"/>
    <mergeCell ref="R189:X189"/>
    <mergeCell ref="R190:X190"/>
    <mergeCell ref="B186:H186"/>
    <mergeCell ref="J186:L186"/>
    <mergeCell ref="N186:P186"/>
    <mergeCell ref="R186:X186"/>
    <mergeCell ref="AB186:AC186"/>
    <mergeCell ref="AD186:AF186"/>
    <mergeCell ref="Y186:AA186"/>
    <mergeCell ref="J188:L188"/>
    <mergeCell ref="J189:L189"/>
    <mergeCell ref="J190:L190"/>
    <mergeCell ref="Y188:AA188"/>
    <mergeCell ref="Y189:AA189"/>
    <mergeCell ref="Y190:AA190"/>
    <mergeCell ref="AD187:AF187"/>
    <mergeCell ref="AD120:AF120"/>
    <mergeCell ref="AD121:AF121"/>
    <mergeCell ref="AD105:AF105"/>
    <mergeCell ref="AB116:AC116"/>
    <mergeCell ref="Y115:AA115"/>
    <mergeCell ref="AB115:AC115"/>
    <mergeCell ref="N114:P114"/>
    <mergeCell ref="N115:P115"/>
    <mergeCell ref="AB193:AC193"/>
    <mergeCell ref="Q67:AF67"/>
    <mergeCell ref="Y194:AA194"/>
    <mergeCell ref="B188:H188"/>
    <mergeCell ref="R191:X191"/>
    <mergeCell ref="N188:P188"/>
    <mergeCell ref="N189:P189"/>
    <mergeCell ref="N190:P190"/>
    <mergeCell ref="N191:P191"/>
    <mergeCell ref="Q68:AF68"/>
    <mergeCell ref="AD78:AF78"/>
    <mergeCell ref="AD79:AF79"/>
    <mergeCell ref="N192:P192"/>
    <mergeCell ref="N193:P193"/>
    <mergeCell ref="N194:P194"/>
    <mergeCell ref="J194:L194"/>
    <mergeCell ref="B187:H187"/>
    <mergeCell ref="J187:L187"/>
    <mergeCell ref="N187:P187"/>
    <mergeCell ref="R187:X187"/>
    <mergeCell ref="Y187:AA187"/>
    <mergeCell ref="AB187:AC187"/>
    <mergeCell ref="B189:H189"/>
    <mergeCell ref="B190:H190"/>
    <mergeCell ref="Q44:AF44"/>
    <mergeCell ref="Q45:AF45"/>
    <mergeCell ref="Q46:AF46"/>
    <mergeCell ref="Q47:AF47"/>
    <mergeCell ref="Q48:AF48"/>
    <mergeCell ref="Q49:AF49"/>
    <mergeCell ref="M49:O49"/>
    <mergeCell ref="M45:O45"/>
    <mergeCell ref="M46:O46"/>
    <mergeCell ref="M48:O48"/>
    <mergeCell ref="Q63:AF63"/>
    <mergeCell ref="Q50:AF50"/>
    <mergeCell ref="Q60:AF60"/>
    <mergeCell ref="Q51:AF51"/>
    <mergeCell ref="M51:O51"/>
    <mergeCell ref="M52:O52"/>
    <mergeCell ref="M63:O64"/>
    <mergeCell ref="M59:O59"/>
    <mergeCell ref="M60:O60"/>
    <mergeCell ref="M61:O61"/>
    <mergeCell ref="B204:AF204"/>
    <mergeCell ref="B205:AF205"/>
    <mergeCell ref="B206:AF211"/>
    <mergeCell ref="B212:AF212"/>
    <mergeCell ref="B213:AF213"/>
    <mergeCell ref="B214:AF214"/>
    <mergeCell ref="B215:AF215"/>
    <mergeCell ref="B216:AF216"/>
    <mergeCell ref="B217:AF217"/>
    <mergeCell ref="M50:O50"/>
    <mergeCell ref="AD93:AF93"/>
    <mergeCell ref="AD124:AF124"/>
    <mergeCell ref="N124:P124"/>
    <mergeCell ref="AB122:AC122"/>
    <mergeCell ref="N122:P122"/>
    <mergeCell ref="N123:P123"/>
    <mergeCell ref="AD123:AF123"/>
    <mergeCell ref="R123:AC123"/>
    <mergeCell ref="B123:M123"/>
    <mergeCell ref="B119:H119"/>
    <mergeCell ref="J119:L119"/>
    <mergeCell ref="R119:X119"/>
    <mergeCell ref="Y119:AA119"/>
    <mergeCell ref="AB119:AC119"/>
    <mergeCell ref="Q52:AF52"/>
    <mergeCell ref="Q53:AF53"/>
    <mergeCell ref="Q54:AF54"/>
    <mergeCell ref="Q55:AF55"/>
    <mergeCell ref="Q56:AF56"/>
    <mergeCell ref="Q57:AF57"/>
    <mergeCell ref="Q58:AF58"/>
    <mergeCell ref="Q59:AF59"/>
    <mergeCell ref="B227:AF227"/>
    <mergeCell ref="B228:AF228"/>
    <mergeCell ref="B229:AF229"/>
    <mergeCell ref="B230:AF230"/>
    <mergeCell ref="B231:AF231"/>
    <mergeCell ref="B232:AF232"/>
    <mergeCell ref="B233:AF233"/>
    <mergeCell ref="B234:AF234"/>
    <mergeCell ref="B235:AF235"/>
    <mergeCell ref="B218:AF218"/>
    <mergeCell ref="B219:AF219"/>
    <mergeCell ref="B220:AF220"/>
    <mergeCell ref="B221:AF221"/>
    <mergeCell ref="B222:AF222"/>
    <mergeCell ref="B223:AF223"/>
    <mergeCell ref="B224:AF224"/>
    <mergeCell ref="B225:AF225"/>
    <mergeCell ref="B226:AF226"/>
    <mergeCell ref="B236:AF236"/>
    <mergeCell ref="B237:AF237"/>
    <mergeCell ref="B238:AF238"/>
    <mergeCell ref="B239:AF239"/>
    <mergeCell ref="B240:AF240"/>
    <mergeCell ref="B241:AF241"/>
    <mergeCell ref="B242:AF242"/>
    <mergeCell ref="B252:AF252"/>
    <mergeCell ref="B243:AF243"/>
    <mergeCell ref="B244:AF244"/>
    <mergeCell ref="B245:AF245"/>
    <mergeCell ref="B246:AF246"/>
    <mergeCell ref="B247:AF247"/>
    <mergeCell ref="B248:AF248"/>
    <mergeCell ref="B249:AF249"/>
    <mergeCell ref="B250:AF250"/>
    <mergeCell ref="B251:AF251"/>
    <mergeCell ref="AD25:AF25"/>
    <mergeCell ref="M40:O40"/>
    <mergeCell ref="M41:O41"/>
    <mergeCell ref="M42:O42"/>
    <mergeCell ref="Q29:AF29"/>
    <mergeCell ref="M28:O28"/>
    <mergeCell ref="M25:O25"/>
    <mergeCell ref="M26:O26"/>
    <mergeCell ref="M27:O27"/>
    <mergeCell ref="M29:O29"/>
    <mergeCell ref="M30:O30"/>
    <mergeCell ref="Q30:AF30"/>
    <mergeCell ref="Q31:AF39"/>
    <mergeCell ref="M33:O33"/>
    <mergeCell ref="M34:O34"/>
    <mergeCell ref="M35:O35"/>
    <mergeCell ref="M36:O36"/>
    <mergeCell ref="M37:O37"/>
    <mergeCell ref="Q40:AF40"/>
    <mergeCell ref="B262:AF262"/>
    <mergeCell ref="B263:AF263"/>
    <mergeCell ref="B264:AF264"/>
    <mergeCell ref="B265:AF265"/>
    <mergeCell ref="B266:AF266"/>
    <mergeCell ref="B267:AF267"/>
    <mergeCell ref="B268:AF268"/>
    <mergeCell ref="B269:AF269"/>
    <mergeCell ref="B270:AF270"/>
    <mergeCell ref="B253:AF253"/>
    <mergeCell ref="B254:AF254"/>
    <mergeCell ref="B255:AF255"/>
    <mergeCell ref="B256:AF256"/>
    <mergeCell ref="B257:AF257"/>
    <mergeCell ref="B258:AF258"/>
    <mergeCell ref="B259:AF259"/>
    <mergeCell ref="B260:AF260"/>
    <mergeCell ref="B261:AF261"/>
    <mergeCell ref="B280:AF280"/>
    <mergeCell ref="B281:AF281"/>
    <mergeCell ref="B282:AF282"/>
    <mergeCell ref="B283:AF283"/>
    <mergeCell ref="B284:AF284"/>
    <mergeCell ref="B285:AF285"/>
    <mergeCell ref="B286:AF286"/>
    <mergeCell ref="B287:AF287"/>
    <mergeCell ref="B288:AF288"/>
    <mergeCell ref="B271:AF271"/>
    <mergeCell ref="B272:AF272"/>
    <mergeCell ref="B273:AF273"/>
    <mergeCell ref="B274:AF274"/>
    <mergeCell ref="B275:AF275"/>
    <mergeCell ref="B276:AF276"/>
    <mergeCell ref="B277:AF277"/>
    <mergeCell ref="B278:AF278"/>
    <mergeCell ref="B279:AF279"/>
    <mergeCell ref="B298:AF298"/>
    <mergeCell ref="B299:AF299"/>
    <mergeCell ref="B300:AF300"/>
    <mergeCell ref="B301:AF301"/>
    <mergeCell ref="B302:AF302"/>
    <mergeCell ref="B303:AF303"/>
    <mergeCell ref="B304:AF304"/>
    <mergeCell ref="B305:AF305"/>
    <mergeCell ref="B306:AF306"/>
    <mergeCell ref="B289:AF289"/>
    <mergeCell ref="B290:AF290"/>
    <mergeCell ref="B291:AF291"/>
    <mergeCell ref="B292:AF292"/>
    <mergeCell ref="B293:AF293"/>
    <mergeCell ref="B294:AF294"/>
    <mergeCell ref="B295:AF295"/>
    <mergeCell ref="B296:AF296"/>
    <mergeCell ref="B297:AF297"/>
    <mergeCell ref="B316:AF316"/>
    <mergeCell ref="B317:AF317"/>
    <mergeCell ref="B318:AF318"/>
    <mergeCell ref="B319:AF319"/>
    <mergeCell ref="B320:AF320"/>
    <mergeCell ref="B321:AF321"/>
    <mergeCell ref="B322:AF322"/>
    <mergeCell ref="B323:AF323"/>
    <mergeCell ref="B324:AF324"/>
    <mergeCell ref="B307:AF307"/>
    <mergeCell ref="B308:AF308"/>
    <mergeCell ref="B309:AF309"/>
    <mergeCell ref="B310:AF310"/>
    <mergeCell ref="B311:AF311"/>
    <mergeCell ref="B312:AF312"/>
    <mergeCell ref="B313:AF313"/>
    <mergeCell ref="B314:AF314"/>
    <mergeCell ref="B315:AF315"/>
    <mergeCell ref="B334:AF334"/>
    <mergeCell ref="B335:AF335"/>
    <mergeCell ref="B336:AF336"/>
    <mergeCell ref="B337:AF337"/>
    <mergeCell ref="B338:AF338"/>
    <mergeCell ref="B339:AF339"/>
    <mergeCell ref="B340:AF340"/>
    <mergeCell ref="B341:AF341"/>
    <mergeCell ref="B342:AF342"/>
    <mergeCell ref="B325:AF325"/>
    <mergeCell ref="B326:AF326"/>
    <mergeCell ref="B327:AF327"/>
    <mergeCell ref="B328:AF328"/>
    <mergeCell ref="B329:AF329"/>
    <mergeCell ref="B330:AF330"/>
    <mergeCell ref="B331:AF331"/>
    <mergeCell ref="B332:AF332"/>
    <mergeCell ref="B333:AF333"/>
    <mergeCell ref="B352:AF352"/>
    <mergeCell ref="B353:AF353"/>
    <mergeCell ref="B354:AF354"/>
    <mergeCell ref="B355:AF355"/>
    <mergeCell ref="B356:AF356"/>
    <mergeCell ref="B357:AF357"/>
    <mergeCell ref="B358:AF358"/>
    <mergeCell ref="B359:AF359"/>
    <mergeCell ref="B360:AF360"/>
    <mergeCell ref="B343:AF343"/>
    <mergeCell ref="B344:AF344"/>
    <mergeCell ref="B345:AF345"/>
    <mergeCell ref="B346:AF346"/>
    <mergeCell ref="B347:AF347"/>
    <mergeCell ref="B348:AF348"/>
    <mergeCell ref="B349:AF349"/>
    <mergeCell ref="B350:AF350"/>
    <mergeCell ref="B351:AF351"/>
    <mergeCell ref="B370:AF370"/>
    <mergeCell ref="B371:AF371"/>
    <mergeCell ref="B372:AF372"/>
    <mergeCell ref="B373:AF373"/>
    <mergeCell ref="B374:AF374"/>
    <mergeCell ref="B375:AF375"/>
    <mergeCell ref="B376:AF376"/>
    <mergeCell ref="B377:AF377"/>
    <mergeCell ref="B378:AF378"/>
    <mergeCell ref="B361:AF361"/>
    <mergeCell ref="B362:AF362"/>
    <mergeCell ref="B363:AF363"/>
    <mergeCell ref="B364:AF364"/>
    <mergeCell ref="B365:AF365"/>
    <mergeCell ref="B366:AF366"/>
    <mergeCell ref="B367:AF367"/>
    <mergeCell ref="B368:AF368"/>
    <mergeCell ref="B369:AF369"/>
    <mergeCell ref="B388:AF388"/>
    <mergeCell ref="B389:AF389"/>
    <mergeCell ref="B390:AF390"/>
    <mergeCell ref="B391:AF391"/>
    <mergeCell ref="B392:AF392"/>
    <mergeCell ref="B393:AF393"/>
    <mergeCell ref="B394:AF394"/>
    <mergeCell ref="B395:AF395"/>
    <mergeCell ref="B396:AF396"/>
    <mergeCell ref="B379:AF379"/>
    <mergeCell ref="B380:AF380"/>
    <mergeCell ref="B381:AF381"/>
    <mergeCell ref="B382:AF382"/>
    <mergeCell ref="B383:AF383"/>
    <mergeCell ref="B384:AF384"/>
    <mergeCell ref="B385:AF385"/>
    <mergeCell ref="B386:AF386"/>
    <mergeCell ref="B387:AF387"/>
    <mergeCell ref="B406:AF406"/>
    <mergeCell ref="B407:AF407"/>
    <mergeCell ref="B408:AF408"/>
    <mergeCell ref="B409:AF409"/>
    <mergeCell ref="B410:AF410"/>
    <mergeCell ref="B411:AF411"/>
    <mergeCell ref="B412:AF412"/>
    <mergeCell ref="B413:AF413"/>
    <mergeCell ref="B414:AF414"/>
    <mergeCell ref="B397:AF397"/>
    <mergeCell ref="B398:AF398"/>
    <mergeCell ref="B399:AF399"/>
    <mergeCell ref="B400:AF400"/>
    <mergeCell ref="B401:AF401"/>
    <mergeCell ref="B402:AF402"/>
    <mergeCell ref="B403:AF403"/>
    <mergeCell ref="B404:AF404"/>
    <mergeCell ref="B405:AF405"/>
    <mergeCell ref="B424:AF424"/>
    <mergeCell ref="B425:AF425"/>
    <mergeCell ref="B426:AF426"/>
    <mergeCell ref="B427:AF427"/>
    <mergeCell ref="B428:AF428"/>
    <mergeCell ref="B429:AF429"/>
    <mergeCell ref="B430:AF430"/>
    <mergeCell ref="B431:AF431"/>
    <mergeCell ref="B432:AF432"/>
    <mergeCell ref="B415:AF415"/>
    <mergeCell ref="B416:AF416"/>
    <mergeCell ref="B417:AF417"/>
    <mergeCell ref="B418:AF418"/>
    <mergeCell ref="B419:AF419"/>
    <mergeCell ref="B420:AF420"/>
    <mergeCell ref="B421:AF421"/>
    <mergeCell ref="B422:AF422"/>
    <mergeCell ref="B423:AF423"/>
    <mergeCell ref="B442:AF442"/>
    <mergeCell ref="B443:AF443"/>
    <mergeCell ref="B444:AF444"/>
    <mergeCell ref="B445:AF445"/>
    <mergeCell ref="B446:AF446"/>
    <mergeCell ref="B447:AF447"/>
    <mergeCell ref="B448:AF448"/>
    <mergeCell ref="B449:AF449"/>
    <mergeCell ref="B450:AF450"/>
    <mergeCell ref="B433:AF433"/>
    <mergeCell ref="B434:AF434"/>
    <mergeCell ref="B435:AF435"/>
    <mergeCell ref="B436:AF436"/>
    <mergeCell ref="B437:AF437"/>
    <mergeCell ref="B438:AF438"/>
    <mergeCell ref="B439:AF439"/>
    <mergeCell ref="B440:AF440"/>
    <mergeCell ref="B441:AF441"/>
    <mergeCell ref="B460:AF460"/>
    <mergeCell ref="B461:AF461"/>
    <mergeCell ref="B462:AF462"/>
    <mergeCell ref="B463:AF463"/>
    <mergeCell ref="B464:AF464"/>
    <mergeCell ref="B465:AF465"/>
    <mergeCell ref="B466:AF466"/>
    <mergeCell ref="B467:AF467"/>
    <mergeCell ref="B468:AF468"/>
    <mergeCell ref="B451:AF451"/>
    <mergeCell ref="B452:AF452"/>
    <mergeCell ref="B453:AF453"/>
    <mergeCell ref="B454:AF454"/>
    <mergeCell ref="B455:AF455"/>
    <mergeCell ref="B456:AF456"/>
    <mergeCell ref="B457:AF457"/>
    <mergeCell ref="B458:AF458"/>
    <mergeCell ref="B459:AF459"/>
    <mergeCell ref="B478:AF478"/>
    <mergeCell ref="B479:AF479"/>
    <mergeCell ref="B480:AF480"/>
    <mergeCell ref="B481:AF481"/>
    <mergeCell ref="B482:AF482"/>
    <mergeCell ref="B483:AF483"/>
    <mergeCell ref="B484:AF484"/>
    <mergeCell ref="B485:AF485"/>
    <mergeCell ref="B486:AF486"/>
    <mergeCell ref="B469:AF469"/>
    <mergeCell ref="B470:AF470"/>
    <mergeCell ref="B471:AF471"/>
    <mergeCell ref="B472:AF472"/>
    <mergeCell ref="B473:AF473"/>
    <mergeCell ref="B474:AF474"/>
    <mergeCell ref="B475:AF475"/>
    <mergeCell ref="B476:AF476"/>
    <mergeCell ref="B477:AF477"/>
    <mergeCell ref="B496:AF496"/>
    <mergeCell ref="B497:AF497"/>
    <mergeCell ref="B498:AF498"/>
    <mergeCell ref="B499:AF499"/>
    <mergeCell ref="B500:AF500"/>
    <mergeCell ref="B501:AF501"/>
    <mergeCell ref="B502:AF502"/>
    <mergeCell ref="B503:AF503"/>
    <mergeCell ref="B504:AF504"/>
    <mergeCell ref="B487:AF487"/>
    <mergeCell ref="B488:AF488"/>
    <mergeCell ref="B489:AF489"/>
    <mergeCell ref="B490:AF490"/>
    <mergeCell ref="B491:AF491"/>
    <mergeCell ref="B492:AF492"/>
    <mergeCell ref="B493:AF493"/>
    <mergeCell ref="B494:AF494"/>
    <mergeCell ref="B495:AF495"/>
    <mergeCell ref="B514:AF514"/>
    <mergeCell ref="B515:AF515"/>
    <mergeCell ref="B516:AF516"/>
    <mergeCell ref="B517:AF517"/>
    <mergeCell ref="B518:AF518"/>
    <mergeCell ref="B519:AF519"/>
    <mergeCell ref="B520:AF520"/>
    <mergeCell ref="B521:AF521"/>
    <mergeCell ref="B522:AF522"/>
    <mergeCell ref="B505:AF505"/>
    <mergeCell ref="B506:AF506"/>
    <mergeCell ref="B507:AF507"/>
    <mergeCell ref="B508:AF508"/>
    <mergeCell ref="B509:AF509"/>
    <mergeCell ref="B510:AF510"/>
    <mergeCell ref="B511:AF511"/>
    <mergeCell ref="B512:AF512"/>
    <mergeCell ref="B513:AF513"/>
    <mergeCell ref="B541:AF541"/>
    <mergeCell ref="B532:AF532"/>
    <mergeCell ref="B533:AF533"/>
    <mergeCell ref="B534:AF534"/>
    <mergeCell ref="B535:AF535"/>
    <mergeCell ref="B536:AF536"/>
    <mergeCell ref="B537:AF537"/>
    <mergeCell ref="B538:AF538"/>
    <mergeCell ref="B539:AF539"/>
    <mergeCell ref="B540:AF540"/>
    <mergeCell ref="B523:AF523"/>
    <mergeCell ref="B524:AF524"/>
    <mergeCell ref="B525:AF525"/>
    <mergeCell ref="B526:AF526"/>
    <mergeCell ref="B527:AF527"/>
    <mergeCell ref="B528:AF528"/>
    <mergeCell ref="B529:AF529"/>
    <mergeCell ref="B530:AF530"/>
    <mergeCell ref="B531:AF531"/>
  </mergeCells>
  <conditionalFormatting sqref="M26:O26">
    <cfRule type="cellIs" dxfId="18" priority="13" operator="greaterThan">
      <formula>$M$25</formula>
    </cfRule>
  </conditionalFormatting>
  <conditionalFormatting sqref="Q30:AF30 Q31 Q67:AF67 Q40:AF41 Q61:AF65 Q42:Q60">
    <cfRule type="cellIs" dxfId="17" priority="9" operator="equal">
      <formula>""""</formula>
    </cfRule>
  </conditionalFormatting>
  <conditionalFormatting sqref="Q67:AF67 Q61:AF65 Q42:Q60">
    <cfRule type="containsText" dxfId="16" priority="7" operator="containsText" text="Priority Debts">
      <formula>NOT(ISERROR(SEARCH("Priority Debts",Q42)))</formula>
    </cfRule>
    <cfRule type="containsText" dxfId="15" priority="8" operator="containsText" text="Monthly Outgoings">
      <formula>NOT(ISERROR(SEARCH("Monthly Outgoings",Q42)))</formula>
    </cfRule>
  </conditionalFormatting>
  <conditionalFormatting sqref="Q67:AF67 Q41:AF41 Q61:AF65 Q42:Q60">
    <cfRule type="containsText" dxfId="14" priority="5" operator="containsText" text="Monthly Income">
      <formula>NOT(ISERROR(SEARCH("Monthly Income",Q41)))</formula>
    </cfRule>
  </conditionalFormatting>
  <conditionalFormatting sqref="Q29:AF29">
    <cfRule type="cellIs" dxfId="13" priority="4" operator="equal">
      <formula>""""</formula>
    </cfRule>
  </conditionalFormatting>
  <conditionalFormatting sqref="B212:AF212 B215:AF233 B234:B235 B236:AF541">
    <cfRule type="cellIs" dxfId="12" priority="3" operator="equal">
      <formula>""""</formula>
    </cfRule>
  </conditionalFormatting>
  <conditionalFormatting sqref="B205">
    <cfRule type="cellIs" dxfId="11" priority="2" operator="equal">
      <formula>""""</formula>
    </cfRule>
  </conditionalFormatting>
  <conditionalFormatting sqref="B213:B214">
    <cfRule type="cellIs" dxfId="10" priority="1" operator="equal">
      <formula>""""</formula>
    </cfRule>
  </conditionalFormatting>
  <dataValidations count="2">
    <dataValidation type="textLength" operator="equal" allowBlank="1" showInputMessage="1" showErrorMessage="1" sqref="B205:AF211" xr:uid="{0C308DE3-9DDC-49FE-897D-D5E062350332}">
      <formula1>0</formula1>
    </dataValidation>
    <dataValidation type="textLength" operator="lessThan" allowBlank="1" showInputMessage="1" showErrorMessage="1" sqref="Q42:AF64" xr:uid="{AF06D20E-DBC3-442A-9DD7-8E3F4B7460E1}">
      <formula1>0</formula1>
    </dataValidation>
  </dataValidations>
  <pageMargins left="0.19685039370078741" right="0.19685039370078741" top="0.19685039370078741" bottom="0.19685039370078741" header="0.31496062992125984" footer="0.31496062992125984"/>
  <pageSetup paperSize="9" scale="78" orientation="portrait" r:id="rId1"/>
  <headerFooter>
    <oddFooter>&amp;R&amp;"Arial,Regular"Version 2.1</oddFooter>
  </headerFooter>
  <rowBreaks count="4" manualBreakCount="4">
    <brk id="68" max="16383" man="1"/>
    <brk id="135" max="16383" man="1"/>
    <brk id="202" max="16383" man="1"/>
    <brk id="253" max="33" man="1"/>
  </rowBreaks>
  <ignoredErrors>
    <ignoredError sqref="R84:X100 R101:X115 AB116:AC122 J198:K198 K6:O6 K5:O5 J6 J15:O16 L17:O18 J84:L92 B84:H101 AD124 B81:H83 J81:L83 R82:X83 B80:X80 I82:I83 I81 M81:X81 M82:Q83 I146:I159 Q159 I145 I160:I187 Q177:Q187 M198:T198 Q145 Q146:Q158 Q160:Q162 Q163:Q176 V198:AA198 B79:I79 K79:X79" emptyCellReference="1"/>
    <ignoredError sqref="B213:AF214" unlockedFormula="1"/>
    <ignoredError sqref="AD80:AF81"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30</xdr:col>
                    <xdr:colOff>9525</xdr:colOff>
                    <xdr:row>22</xdr:row>
                    <xdr:rowOff>171450</xdr:rowOff>
                  </from>
                  <to>
                    <xdr:col>31</xdr:col>
                    <xdr:colOff>28575</xdr:colOff>
                    <xdr:row>23</xdr:row>
                    <xdr:rowOff>190500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20</xdr:col>
                    <xdr:colOff>19050</xdr:colOff>
                    <xdr:row>14</xdr:row>
                    <xdr:rowOff>0</xdr:rowOff>
                  </from>
                  <to>
                    <xdr:col>21</xdr:col>
                    <xdr:colOff>76200</xdr:colOff>
                    <xdr:row>15</xdr:row>
                    <xdr:rowOff>9525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23</xdr:col>
                    <xdr:colOff>209550</xdr:colOff>
                    <xdr:row>14</xdr:row>
                    <xdr:rowOff>0</xdr:rowOff>
                  </from>
                  <to>
                    <xdr:col>24</xdr:col>
                    <xdr:colOff>266700</xdr:colOff>
                    <xdr:row>15</xdr:row>
                    <xdr:rowOff>9525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26</xdr:col>
                    <xdr:colOff>285750</xdr:colOff>
                    <xdr:row>14</xdr:row>
                    <xdr:rowOff>0</xdr:rowOff>
                  </from>
                  <to>
                    <xdr:col>28</xdr:col>
                    <xdr:colOff>19050</xdr:colOff>
                    <xdr:row>15</xdr:row>
                    <xdr:rowOff>9525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16</xdr:col>
                    <xdr:colOff>19050</xdr:colOff>
                    <xdr:row>14</xdr:row>
                    <xdr:rowOff>171450</xdr:rowOff>
                  </from>
                  <to>
                    <xdr:col>17</xdr:col>
                    <xdr:colOff>76200</xdr:colOff>
                    <xdr:row>16</xdr:row>
                    <xdr:rowOff>19050</xdr:rowOff>
                  </to>
                </anchor>
              </controlPr>
            </control>
          </mc:Choice>
        </mc:AlternateContent>
        <mc:AlternateContent xmlns:mc="http://schemas.openxmlformats.org/markup-compatibility/2006">
          <mc:Choice Requires="x14">
            <control shapeId="3078" r:id="rId9" name="Check Box 7">
              <controlPr defaultSize="0" autoFill="0" autoLine="0" autoPict="0">
                <anchor moveWithCells="1">
                  <from>
                    <xdr:col>22</xdr:col>
                    <xdr:colOff>38100</xdr:colOff>
                    <xdr:row>16</xdr:row>
                    <xdr:rowOff>171450</xdr:rowOff>
                  </from>
                  <to>
                    <xdr:col>23</xdr:col>
                    <xdr:colOff>95250</xdr:colOff>
                    <xdr:row>18</xdr:row>
                    <xdr:rowOff>0</xdr:rowOff>
                  </to>
                </anchor>
              </controlPr>
            </control>
          </mc:Choice>
        </mc:AlternateContent>
        <mc:AlternateContent xmlns:mc="http://schemas.openxmlformats.org/markup-compatibility/2006">
          <mc:Choice Requires="x14">
            <control shapeId="3079" r:id="rId10" name="Check Box 8">
              <controlPr defaultSize="0" autoFill="0" autoLine="0" autoPict="0">
                <anchor moveWithCells="1">
                  <from>
                    <xdr:col>25</xdr:col>
                    <xdr:colOff>95250</xdr:colOff>
                    <xdr:row>16</xdr:row>
                    <xdr:rowOff>171450</xdr:rowOff>
                  </from>
                  <to>
                    <xdr:col>26</xdr:col>
                    <xdr:colOff>95250</xdr:colOff>
                    <xdr:row>18</xdr:row>
                    <xdr:rowOff>0</xdr:rowOff>
                  </to>
                </anchor>
              </controlPr>
            </control>
          </mc:Choice>
        </mc:AlternateContent>
        <mc:AlternateContent xmlns:mc="http://schemas.openxmlformats.org/markup-compatibility/2006">
          <mc:Choice Requires="x14">
            <control shapeId="3080" r:id="rId11" name="Check Box 9">
              <controlPr defaultSize="0" autoFill="0" autoLine="0" autoPict="0">
                <anchor moveWithCells="1">
                  <from>
                    <xdr:col>28</xdr:col>
                    <xdr:colOff>142875</xdr:colOff>
                    <xdr:row>16</xdr:row>
                    <xdr:rowOff>171450</xdr:rowOff>
                  </from>
                  <to>
                    <xdr:col>29</xdr:col>
                    <xdr:colOff>209550</xdr:colOff>
                    <xdr:row>18</xdr:row>
                    <xdr:rowOff>19050</xdr:rowOff>
                  </to>
                </anchor>
              </controlPr>
            </control>
          </mc:Choice>
        </mc:AlternateContent>
        <mc:AlternateContent xmlns:mc="http://schemas.openxmlformats.org/markup-compatibility/2006">
          <mc:Choice Requires="x14">
            <control shapeId="3081" r:id="rId12" name="Check Box 10">
              <controlPr defaultSize="0" autoFill="0" autoLine="0" autoPict="0">
                <anchor moveWithCells="1">
                  <from>
                    <xdr:col>16</xdr:col>
                    <xdr:colOff>19050</xdr:colOff>
                    <xdr:row>17</xdr:row>
                    <xdr:rowOff>171450</xdr:rowOff>
                  </from>
                  <to>
                    <xdr:col>17</xdr:col>
                    <xdr:colOff>66675</xdr:colOff>
                    <xdr:row>19</xdr:row>
                    <xdr:rowOff>0</xdr:rowOff>
                  </to>
                </anchor>
              </controlPr>
            </control>
          </mc:Choice>
        </mc:AlternateContent>
        <mc:AlternateContent xmlns:mc="http://schemas.openxmlformats.org/markup-compatibility/2006">
          <mc:Choice Requires="x14">
            <control shapeId="3082" r:id="rId13" name="Check Box 12">
              <controlPr defaultSize="0" autoFill="0" autoLine="0" autoPict="0">
                <anchor moveWithCells="1">
                  <from>
                    <xdr:col>25</xdr:col>
                    <xdr:colOff>285750</xdr:colOff>
                    <xdr:row>14</xdr:row>
                    <xdr:rowOff>171450</xdr:rowOff>
                  </from>
                  <to>
                    <xdr:col>26</xdr:col>
                    <xdr:colOff>285750</xdr:colOff>
                    <xdr:row>16</xdr:row>
                    <xdr:rowOff>19050</xdr:rowOff>
                  </to>
                </anchor>
              </controlPr>
            </control>
          </mc:Choice>
        </mc:AlternateContent>
        <mc:AlternateContent xmlns:mc="http://schemas.openxmlformats.org/markup-compatibility/2006">
          <mc:Choice Requires="x14">
            <control shapeId="3083" r:id="rId14" name="Check Box 13">
              <controlPr defaultSize="0" autoFill="0" autoLine="0" autoPict="0">
                <anchor moveWithCells="1">
                  <from>
                    <xdr:col>16</xdr:col>
                    <xdr:colOff>19050</xdr:colOff>
                    <xdr:row>16</xdr:row>
                    <xdr:rowOff>0</xdr:rowOff>
                  </from>
                  <to>
                    <xdr:col>17</xdr:col>
                    <xdr:colOff>76200</xdr:colOff>
                    <xdr:row>17</xdr:row>
                    <xdr:rowOff>9525</xdr:rowOff>
                  </to>
                </anchor>
              </controlPr>
            </control>
          </mc:Choice>
        </mc:AlternateContent>
        <mc:AlternateContent xmlns:mc="http://schemas.openxmlformats.org/markup-compatibility/2006">
          <mc:Choice Requires="x14">
            <control shapeId="3084" r:id="rId15" name="Check Box 14">
              <controlPr defaultSize="0" autoFill="0" autoLine="0" autoPict="0">
                <anchor moveWithCells="1">
                  <from>
                    <xdr:col>19</xdr:col>
                    <xdr:colOff>209550</xdr:colOff>
                    <xdr:row>16</xdr:row>
                    <xdr:rowOff>0</xdr:rowOff>
                  </from>
                  <to>
                    <xdr:col>21</xdr:col>
                    <xdr:colOff>19050</xdr:colOff>
                    <xdr:row>17</xdr:row>
                    <xdr:rowOff>9525</xdr:rowOff>
                  </to>
                </anchor>
              </controlPr>
            </control>
          </mc:Choice>
        </mc:AlternateContent>
        <mc:AlternateContent xmlns:mc="http://schemas.openxmlformats.org/markup-compatibility/2006">
          <mc:Choice Requires="x14">
            <control shapeId="3085" r:id="rId16" name="Check Box 15">
              <controlPr defaultSize="0" autoFill="0" autoLine="0" autoPict="0">
                <anchor moveWithCells="1">
                  <from>
                    <xdr:col>22</xdr:col>
                    <xdr:colOff>209550</xdr:colOff>
                    <xdr:row>16</xdr:row>
                    <xdr:rowOff>0</xdr:rowOff>
                  </from>
                  <to>
                    <xdr:col>24</xdr:col>
                    <xdr:colOff>19050</xdr:colOff>
                    <xdr:row>17</xdr:row>
                    <xdr:rowOff>9525</xdr:rowOff>
                  </to>
                </anchor>
              </controlPr>
            </control>
          </mc:Choice>
        </mc:AlternateContent>
        <mc:AlternateContent xmlns:mc="http://schemas.openxmlformats.org/markup-compatibility/2006">
          <mc:Choice Requires="x14">
            <control shapeId="3086" r:id="rId17" name="Check Box 16">
              <controlPr defaultSize="0" autoFill="0" autoLine="0" autoPict="0">
                <anchor moveWithCells="1">
                  <from>
                    <xdr:col>25</xdr:col>
                    <xdr:colOff>285750</xdr:colOff>
                    <xdr:row>16</xdr:row>
                    <xdr:rowOff>0</xdr:rowOff>
                  </from>
                  <to>
                    <xdr:col>26</xdr:col>
                    <xdr:colOff>285750</xdr:colOff>
                    <xdr:row>17</xdr:row>
                    <xdr:rowOff>9525</xdr:rowOff>
                  </to>
                </anchor>
              </controlPr>
            </control>
          </mc:Choice>
        </mc:AlternateContent>
        <mc:AlternateContent xmlns:mc="http://schemas.openxmlformats.org/markup-compatibility/2006">
          <mc:Choice Requires="x14">
            <control shapeId="3087" r:id="rId18" name="Check Box 17">
              <controlPr defaultSize="0" autoFill="0" autoLine="0" autoPict="0">
                <anchor moveWithCells="1">
                  <from>
                    <xdr:col>25</xdr:col>
                    <xdr:colOff>285750</xdr:colOff>
                    <xdr:row>17</xdr:row>
                    <xdr:rowOff>171450</xdr:rowOff>
                  </from>
                  <to>
                    <xdr:col>26</xdr:col>
                    <xdr:colOff>285750</xdr:colOff>
                    <xdr:row>19</xdr:row>
                    <xdr:rowOff>0</xdr:rowOff>
                  </to>
                </anchor>
              </controlPr>
            </control>
          </mc:Choice>
        </mc:AlternateContent>
        <mc:AlternateContent xmlns:mc="http://schemas.openxmlformats.org/markup-compatibility/2006">
          <mc:Choice Requires="x14">
            <control shapeId="3088" r:id="rId19" name="Check Box 18">
              <controlPr defaultSize="0" autoFill="0" autoLine="0" autoPict="0">
                <anchor moveWithCells="1">
                  <from>
                    <xdr:col>16</xdr:col>
                    <xdr:colOff>19050</xdr:colOff>
                    <xdr:row>18</xdr:row>
                    <xdr:rowOff>171450</xdr:rowOff>
                  </from>
                  <to>
                    <xdr:col>17</xdr:col>
                    <xdr:colOff>66675</xdr:colOff>
                    <xdr:row>20</xdr:row>
                    <xdr:rowOff>0</xdr:rowOff>
                  </to>
                </anchor>
              </controlPr>
            </control>
          </mc:Choice>
        </mc:AlternateContent>
        <mc:AlternateContent xmlns:mc="http://schemas.openxmlformats.org/markup-compatibility/2006">
          <mc:Choice Requires="x14">
            <control shapeId="3089" r:id="rId20" name="Check Box 19">
              <controlPr defaultSize="0" autoFill="0" autoLine="0" autoPict="0">
                <anchor moveWithCells="1">
                  <from>
                    <xdr:col>19</xdr:col>
                    <xdr:colOff>209550</xdr:colOff>
                    <xdr:row>18</xdr:row>
                    <xdr:rowOff>171450</xdr:rowOff>
                  </from>
                  <to>
                    <xdr:col>21</xdr:col>
                    <xdr:colOff>19050</xdr:colOff>
                    <xdr:row>20</xdr:row>
                    <xdr:rowOff>0</xdr:rowOff>
                  </to>
                </anchor>
              </controlPr>
            </control>
          </mc:Choice>
        </mc:AlternateContent>
        <mc:AlternateContent xmlns:mc="http://schemas.openxmlformats.org/markup-compatibility/2006">
          <mc:Choice Requires="x14">
            <control shapeId="3090" r:id="rId21" name="Check Box 20">
              <controlPr defaultSize="0" autoFill="0" autoLine="0" autoPict="0">
                <anchor moveWithCells="1">
                  <from>
                    <xdr:col>22</xdr:col>
                    <xdr:colOff>209550</xdr:colOff>
                    <xdr:row>18</xdr:row>
                    <xdr:rowOff>171450</xdr:rowOff>
                  </from>
                  <to>
                    <xdr:col>24</xdr:col>
                    <xdr:colOff>19050</xdr:colOff>
                    <xdr:row>20</xdr:row>
                    <xdr:rowOff>0</xdr:rowOff>
                  </to>
                </anchor>
              </controlPr>
            </control>
          </mc:Choice>
        </mc:AlternateContent>
        <mc:AlternateContent xmlns:mc="http://schemas.openxmlformats.org/markup-compatibility/2006">
          <mc:Choice Requires="x14">
            <control shapeId="3091" r:id="rId22" name="Check Box 21">
              <controlPr defaultSize="0" autoFill="0" autoLine="0" autoPict="0">
                <anchor moveWithCells="1">
                  <from>
                    <xdr:col>25</xdr:col>
                    <xdr:colOff>285750</xdr:colOff>
                    <xdr:row>18</xdr:row>
                    <xdr:rowOff>171450</xdr:rowOff>
                  </from>
                  <to>
                    <xdr:col>26</xdr:col>
                    <xdr:colOff>285750</xdr:colOff>
                    <xdr:row>20</xdr:row>
                    <xdr:rowOff>0</xdr:rowOff>
                  </to>
                </anchor>
              </controlPr>
            </control>
          </mc:Choice>
        </mc:AlternateContent>
        <mc:AlternateContent xmlns:mc="http://schemas.openxmlformats.org/markup-compatibility/2006">
          <mc:Choice Requires="x14">
            <control shapeId="3092" r:id="rId23" name="Check Box 22">
              <controlPr defaultSize="0" autoFill="0" autoLine="0" autoPict="0">
                <anchor moveWithCells="1">
                  <from>
                    <xdr:col>30</xdr:col>
                    <xdr:colOff>19050</xdr:colOff>
                    <xdr:row>24</xdr:row>
                    <xdr:rowOff>171450</xdr:rowOff>
                  </from>
                  <to>
                    <xdr:col>31</xdr:col>
                    <xdr:colOff>95250</xdr:colOff>
                    <xdr:row>26</xdr:row>
                    <xdr:rowOff>19050</xdr:rowOff>
                  </to>
                </anchor>
              </controlPr>
            </control>
          </mc:Choice>
        </mc:AlternateContent>
        <mc:AlternateContent xmlns:mc="http://schemas.openxmlformats.org/markup-compatibility/2006">
          <mc:Choice Requires="x14">
            <control shapeId="3093" r:id="rId24" name="Button 25">
              <controlPr defaultSize="0" print="0" autoFill="0" autoPict="0" macro="[0]!PDF_Export">
                <anchor moveWithCells="1" sizeWithCells="1">
                  <from>
                    <xdr:col>20</xdr:col>
                    <xdr:colOff>209550</xdr:colOff>
                    <xdr:row>0</xdr:row>
                    <xdr:rowOff>133350</xdr:rowOff>
                  </from>
                  <to>
                    <xdr:col>27</xdr:col>
                    <xdr:colOff>76200</xdr:colOff>
                    <xdr:row>2</xdr:row>
                    <xdr:rowOff>133350</xdr:rowOff>
                  </to>
                </anchor>
              </controlPr>
            </control>
          </mc:Choice>
        </mc:AlternateContent>
        <mc:AlternateContent xmlns:mc="http://schemas.openxmlformats.org/markup-compatibility/2006">
          <mc:Choice Requires="x14">
            <control shapeId="3094" r:id="rId25" name="Button 26">
              <controlPr defaultSize="0" print="0" autoFill="0" autoPict="0" macro="[0]!Print_SummaryDocument">
                <anchor moveWithCells="1" sizeWithCells="1">
                  <from>
                    <xdr:col>13</xdr:col>
                    <xdr:colOff>133350</xdr:colOff>
                    <xdr:row>0</xdr:row>
                    <xdr:rowOff>142875</xdr:rowOff>
                  </from>
                  <to>
                    <xdr:col>20</xdr:col>
                    <xdr:colOff>0</xdr:colOff>
                    <xdr:row>2</xdr:row>
                    <xdr:rowOff>133350</xdr:rowOff>
                  </to>
                </anchor>
              </controlPr>
            </control>
          </mc:Choice>
        </mc:AlternateContent>
        <mc:AlternateContent xmlns:mc="http://schemas.openxmlformats.org/markup-compatibility/2006">
          <mc:Choice Requires="x14">
            <control shapeId="3095" r:id="rId26" name="Check Box 31">
              <controlPr defaultSize="0" autoFill="0" autoLine="0" autoPict="0" macro="[0]!CheckBox31_Click">
                <anchor moveWithCells="1">
                  <from>
                    <xdr:col>13</xdr:col>
                    <xdr:colOff>209550</xdr:colOff>
                    <xdr:row>121</xdr:row>
                    <xdr:rowOff>171450</xdr:rowOff>
                  </from>
                  <to>
                    <xdr:col>15</xdr:col>
                    <xdr:colOff>57150</xdr:colOff>
                    <xdr:row>123</xdr:row>
                    <xdr:rowOff>28575</xdr:rowOff>
                  </to>
                </anchor>
              </controlPr>
            </control>
          </mc:Choice>
        </mc:AlternateContent>
        <mc:AlternateContent xmlns:mc="http://schemas.openxmlformats.org/markup-compatibility/2006">
          <mc:Choice Requires="x14">
            <control shapeId="3096" r:id="rId27" name="Check Box 32">
              <controlPr defaultSize="0" autoFill="0" autoLine="0" autoPict="0">
                <anchor moveWithCells="1">
                  <from>
                    <xdr:col>10</xdr:col>
                    <xdr:colOff>19050</xdr:colOff>
                    <xdr:row>6</xdr:row>
                    <xdr:rowOff>0</xdr:rowOff>
                  </from>
                  <to>
                    <xdr:col>11</xdr:col>
                    <xdr:colOff>19050</xdr:colOff>
                    <xdr:row>7</xdr:row>
                    <xdr:rowOff>19050</xdr:rowOff>
                  </to>
                </anchor>
              </controlPr>
            </control>
          </mc:Choice>
        </mc:AlternateContent>
        <mc:AlternateContent xmlns:mc="http://schemas.openxmlformats.org/markup-compatibility/2006">
          <mc:Choice Requires="x14">
            <control shapeId="3097" r:id="rId28" name="Check Box 33">
              <controlPr defaultSize="0" autoFill="0" autoLine="0" autoPict="0">
                <anchor moveWithCells="1">
                  <from>
                    <xdr:col>13</xdr:col>
                    <xdr:colOff>19050</xdr:colOff>
                    <xdr:row>5</xdr:row>
                    <xdr:rowOff>171450</xdr:rowOff>
                  </from>
                  <to>
                    <xdr:col>14</xdr:col>
                    <xdr:colOff>76200</xdr:colOff>
                    <xdr:row>7</xdr:row>
                    <xdr:rowOff>19050</xdr:rowOff>
                  </to>
                </anchor>
              </controlPr>
            </control>
          </mc:Choice>
        </mc:AlternateContent>
        <mc:AlternateContent xmlns:mc="http://schemas.openxmlformats.org/markup-compatibility/2006">
          <mc:Choice Requires="x14">
            <control shapeId="3098" r:id="rId29" name="Check Box 34">
              <controlPr defaultSize="0" autoFill="0" autoLine="0" autoPict="0">
                <anchor moveWithCells="1">
                  <from>
                    <xdr:col>5</xdr:col>
                    <xdr:colOff>180975</xdr:colOff>
                    <xdr:row>17</xdr:row>
                    <xdr:rowOff>171450</xdr:rowOff>
                  </from>
                  <to>
                    <xdr:col>7</xdr:col>
                    <xdr:colOff>0</xdr:colOff>
                    <xdr:row>19</xdr:row>
                    <xdr:rowOff>19050</xdr:rowOff>
                  </to>
                </anchor>
              </controlPr>
            </control>
          </mc:Choice>
        </mc:AlternateContent>
        <mc:AlternateContent xmlns:mc="http://schemas.openxmlformats.org/markup-compatibility/2006">
          <mc:Choice Requires="x14">
            <control shapeId="3099" r:id="rId30" name="Check Box 35">
              <controlPr defaultSize="0" autoFill="0" autoLine="0" autoPict="0">
                <anchor moveWithCells="1">
                  <from>
                    <xdr:col>8</xdr:col>
                    <xdr:colOff>66675</xdr:colOff>
                    <xdr:row>17</xdr:row>
                    <xdr:rowOff>171450</xdr:rowOff>
                  </from>
                  <to>
                    <xdr:col>9</xdr:col>
                    <xdr:colOff>133350</xdr:colOff>
                    <xdr:row>19</xdr:row>
                    <xdr:rowOff>19050</xdr:rowOff>
                  </to>
                </anchor>
              </controlPr>
            </control>
          </mc:Choice>
        </mc:AlternateContent>
        <mc:AlternateContent xmlns:mc="http://schemas.openxmlformats.org/markup-compatibility/2006">
          <mc:Choice Requires="x14">
            <control shapeId="3100" r:id="rId31" name="Check Box 36">
              <controlPr defaultSize="0" autoFill="0" autoLine="0" autoPict="0">
                <anchor moveWithCells="1">
                  <from>
                    <xdr:col>10</xdr:col>
                    <xdr:colOff>266700</xdr:colOff>
                    <xdr:row>17</xdr:row>
                    <xdr:rowOff>171450</xdr:rowOff>
                  </from>
                  <to>
                    <xdr:col>11</xdr:col>
                    <xdr:colOff>257175</xdr:colOff>
                    <xdr:row>19</xdr:row>
                    <xdr:rowOff>19050</xdr:rowOff>
                  </to>
                </anchor>
              </controlPr>
            </control>
          </mc:Choice>
        </mc:AlternateContent>
        <mc:AlternateContent xmlns:mc="http://schemas.openxmlformats.org/markup-compatibility/2006">
          <mc:Choice Requires="x14">
            <control shapeId="3101" r:id="rId32" name="Check Box 37">
              <controlPr defaultSize="0" autoFill="0" autoLine="0" autoPict="0">
                <anchor moveWithCells="1">
                  <from>
                    <xdr:col>1</xdr:col>
                    <xdr:colOff>19050</xdr:colOff>
                    <xdr:row>18</xdr:row>
                    <xdr:rowOff>171450</xdr:rowOff>
                  </from>
                  <to>
                    <xdr:col>2</xdr:col>
                    <xdr:colOff>76200</xdr:colOff>
                    <xdr:row>20</xdr:row>
                    <xdr:rowOff>19050</xdr:rowOff>
                  </to>
                </anchor>
              </controlPr>
            </control>
          </mc:Choice>
        </mc:AlternateContent>
        <mc:AlternateContent xmlns:mc="http://schemas.openxmlformats.org/markup-compatibility/2006">
          <mc:Choice Requires="x14">
            <control shapeId="3102" r:id="rId33" name="Check Box 38">
              <controlPr defaultSize="0" autoFill="0" autoLine="0" autoPict="0">
                <anchor moveWithCells="1">
                  <from>
                    <xdr:col>6</xdr:col>
                    <xdr:colOff>0</xdr:colOff>
                    <xdr:row>18</xdr:row>
                    <xdr:rowOff>171450</xdr:rowOff>
                  </from>
                  <to>
                    <xdr:col>7</xdr:col>
                    <xdr:colOff>57150</xdr:colOff>
                    <xdr:row>20</xdr:row>
                    <xdr:rowOff>19050</xdr:rowOff>
                  </to>
                </anchor>
              </controlPr>
            </control>
          </mc:Choice>
        </mc:AlternateContent>
        <mc:AlternateContent xmlns:mc="http://schemas.openxmlformats.org/markup-compatibility/2006">
          <mc:Choice Requires="x14">
            <control shapeId="3103" r:id="rId34" name="Check Box 39">
              <controlPr defaultSize="0" autoFill="0" autoLine="0" autoPict="0">
                <anchor moveWithCells="1">
                  <from>
                    <xdr:col>11</xdr:col>
                    <xdr:colOff>0</xdr:colOff>
                    <xdr:row>18</xdr:row>
                    <xdr:rowOff>171450</xdr:rowOff>
                  </from>
                  <to>
                    <xdr:col>11</xdr:col>
                    <xdr:colOff>304800</xdr:colOff>
                    <xdr:row>20</xdr:row>
                    <xdr:rowOff>19050</xdr:rowOff>
                  </to>
                </anchor>
              </controlPr>
            </control>
          </mc:Choice>
        </mc:AlternateContent>
        <mc:AlternateContent xmlns:mc="http://schemas.openxmlformats.org/markup-compatibility/2006">
          <mc:Choice Requires="x14">
            <control shapeId="3104" r:id="rId35" name="Check Box 41">
              <controlPr defaultSize="0" autoFill="0" autoLine="0" autoPict="0" macro="[0]!CheckBox41_Click">
                <anchor moveWithCells="1">
                  <from>
                    <xdr:col>30</xdr:col>
                    <xdr:colOff>114300</xdr:colOff>
                    <xdr:row>64</xdr:row>
                    <xdr:rowOff>76200</xdr:rowOff>
                  </from>
                  <to>
                    <xdr:col>31</xdr:col>
                    <xdr:colOff>209550</xdr:colOff>
                    <xdr:row>66</xdr:row>
                    <xdr:rowOff>85725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12" operator="greaterThan" id="{72F3E975-0708-474A-A527-1945BBA04A45}">
            <xm:f>'Spending Guidelines'!$P$12</xm:f>
            <x14:dxf>
              <font>
                <b/>
                <i val="0"/>
                <color auto="1"/>
              </font>
              <fill>
                <patternFill>
                  <bgColor rgb="FFFF9999"/>
                </patternFill>
              </fill>
            </x14:dxf>
          </x14:cfRule>
          <xm:sqref>M58</xm:sqref>
        </x14:conditionalFormatting>
        <x14:conditionalFormatting xmlns:xm="http://schemas.microsoft.com/office/excel/2006/main">
          <x14:cfRule type="cellIs" priority="11" operator="greaterThan" id="{99D14E25-BF1B-43EC-93AE-8E5D54E56393}">
            <xm:f>'Spending Guidelines'!$P$13</xm:f>
            <x14:dxf>
              <font>
                <b/>
                <i val="0"/>
                <color auto="1"/>
              </font>
              <fill>
                <patternFill>
                  <bgColor rgb="FFFF9999"/>
                </patternFill>
              </fill>
            </x14:dxf>
          </x14:cfRule>
          <xm:sqref>M59</xm:sqref>
        </x14:conditionalFormatting>
        <x14:conditionalFormatting xmlns:xm="http://schemas.microsoft.com/office/excel/2006/main">
          <x14:cfRule type="cellIs" priority="37" operator="greaterThan" id="{86CF93CE-490E-438C-9CBE-5A0A9E171D82}">
            <xm:f>'Spending Guidelines'!$P$14</xm:f>
            <x14:dxf>
              <font>
                <b/>
                <i val="0"/>
                <color auto="1"/>
              </font>
              <fill>
                <patternFill>
                  <bgColor rgb="FFFF9999"/>
                </patternFill>
              </fill>
            </x14:dxf>
          </x14:cfRule>
          <xm:sqref>M60</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i">
    <tabColor theme="3" tint="0.39997558519241921"/>
  </sheetPr>
  <dimension ref="A1:BB700"/>
  <sheetViews>
    <sheetView showGridLines="0" topLeftCell="A67" zoomScaleNormal="100" zoomScaleSheetLayoutView="100" workbookViewId="0">
      <selection activeCell="N271" sqref="N271:P271"/>
    </sheetView>
  </sheetViews>
  <sheetFormatPr defaultColWidth="0" defaultRowHeight="15" zeroHeight="1" x14ac:dyDescent="0.25"/>
  <cols>
    <col min="1" max="1" width="1.7109375" style="130" customWidth="1"/>
    <col min="2" max="9" width="3.7109375" style="130" customWidth="1"/>
    <col min="10" max="12" width="4.7109375" style="130" customWidth="1"/>
    <col min="13" max="24" width="3.7109375" style="130" customWidth="1"/>
    <col min="25" max="27" width="4.7109375" style="130" customWidth="1"/>
    <col min="28" max="32" width="3.7109375" style="130" customWidth="1"/>
    <col min="33" max="33" width="1.7109375" style="130" customWidth="1"/>
    <col min="34" max="54" width="0" style="130" hidden="1" customWidth="1"/>
    <col min="55" max="16384" width="3.7109375" style="130" hidden="1"/>
  </cols>
  <sheetData>
    <row r="1" spans="2:32" x14ac:dyDescent="0.25"/>
    <row r="2" spans="2:32" ht="18" x14ac:dyDescent="0.25">
      <c r="B2" s="235" t="s">
        <v>354</v>
      </c>
    </row>
    <row r="3" spans="2:32" x14ac:dyDescent="0.25"/>
    <row r="4" spans="2:32" x14ac:dyDescent="0.25"/>
    <row r="5" spans="2:32" ht="17.100000000000001" customHeight="1" x14ac:dyDescent="0.25">
      <c r="B5" s="131" t="s">
        <v>0</v>
      </c>
      <c r="C5" s="132"/>
      <c r="D5" s="132"/>
      <c r="E5" s="132"/>
      <c r="F5" s="133"/>
      <c r="G5" s="133"/>
      <c r="H5" s="133"/>
      <c r="I5" s="132"/>
      <c r="J5" s="797" t="str">
        <f>IF(Start!$C$9="","",Start!$C$9)</f>
        <v/>
      </c>
      <c r="K5" s="797"/>
      <c r="L5" s="797"/>
      <c r="M5" s="797"/>
      <c r="N5" s="797"/>
      <c r="O5" s="797"/>
      <c r="P5" s="134"/>
      <c r="Q5" s="135" t="s">
        <v>321</v>
      </c>
      <c r="R5" s="136"/>
      <c r="S5" s="136"/>
      <c r="T5" s="136"/>
      <c r="U5" s="136"/>
      <c r="V5" s="136"/>
      <c r="W5" s="136"/>
      <c r="X5" s="136"/>
      <c r="Y5" s="147" t="str">
        <f>'SFS v2.1.0'!J7</f>
        <v>Single:</v>
      </c>
      <c r="Z5" s="136"/>
      <c r="AA5" s="136"/>
      <c r="AB5" s="147" t="str">
        <f>'SFS v2.1.0'!M7</f>
        <v>Joint:</v>
      </c>
      <c r="AC5" s="136"/>
      <c r="AD5" s="136"/>
      <c r="AE5" s="136"/>
      <c r="AF5" s="136"/>
    </row>
    <row r="6" spans="2:32" ht="17.100000000000001" customHeight="1" x14ac:dyDescent="0.25">
      <c r="B6" s="135" t="s">
        <v>333</v>
      </c>
      <c r="C6" s="136"/>
      <c r="D6" s="136"/>
      <c r="E6" s="136"/>
      <c r="F6" s="137"/>
      <c r="G6" s="137"/>
      <c r="H6" s="137"/>
      <c r="I6" s="136"/>
      <c r="J6" s="681" t="str">
        <f>IF(Start!$C$11="","",Start!$C$11)</f>
        <v/>
      </c>
      <c r="K6" s="605"/>
      <c r="L6" s="605"/>
      <c r="M6" s="605"/>
      <c r="N6" s="605"/>
      <c r="O6" s="605"/>
      <c r="P6" s="134"/>
      <c r="Q6" s="232" t="s">
        <v>334</v>
      </c>
      <c r="R6" s="138"/>
      <c r="S6" s="138"/>
      <c r="T6" s="138"/>
      <c r="U6" s="138"/>
      <c r="V6" s="138"/>
      <c r="W6" s="139"/>
      <c r="X6" s="799" t="str">
        <f>IF(Start!$I$9="","",Start!$I$9)</f>
        <v/>
      </c>
      <c r="Y6" s="799"/>
      <c r="Z6" s="799"/>
      <c r="AA6" s="799"/>
      <c r="AB6" s="799"/>
      <c r="AC6" s="799"/>
      <c r="AD6" s="799"/>
      <c r="AE6" s="799"/>
      <c r="AF6" s="799"/>
    </row>
    <row r="7" spans="2:32" ht="17.100000000000001" customHeight="1" x14ac:dyDescent="0.25">
      <c r="B7" s="135" t="s">
        <v>238</v>
      </c>
      <c r="C7" s="136"/>
      <c r="D7" s="136"/>
      <c r="E7" s="136"/>
      <c r="F7" s="137"/>
      <c r="G7" s="137"/>
      <c r="H7" s="137"/>
      <c r="I7" s="136"/>
      <c r="J7" s="605" t="str">
        <f>IF(Start!$C$15="","",Start!$C$15)</f>
        <v/>
      </c>
      <c r="K7" s="605"/>
      <c r="L7" s="605"/>
      <c r="M7" s="605"/>
      <c r="N7" s="605"/>
      <c r="O7" s="605"/>
      <c r="P7" s="134"/>
      <c r="Q7" s="140" t="s">
        <v>13</v>
      </c>
      <c r="R7" s="141"/>
      <c r="S7" s="141"/>
      <c r="T7" s="141"/>
      <c r="U7" s="141"/>
      <c r="V7" s="141"/>
      <c r="W7" s="139"/>
      <c r="X7" s="686" t="str">
        <f>IF(Start!$I$11="","",Start!$I$11)</f>
        <v/>
      </c>
      <c r="Y7" s="686"/>
      <c r="Z7" s="686"/>
      <c r="AA7" s="686"/>
      <c r="AB7" s="686"/>
      <c r="AC7" s="686"/>
      <c r="AD7" s="686"/>
      <c r="AE7" s="686"/>
      <c r="AF7" s="686"/>
    </row>
    <row r="8" spans="2:32" ht="17.100000000000001" customHeight="1" x14ac:dyDescent="0.25">
      <c r="B8" s="135" t="s">
        <v>239</v>
      </c>
      <c r="C8" s="136"/>
      <c r="D8" s="136"/>
      <c r="E8" s="136"/>
      <c r="F8" s="142"/>
      <c r="G8" s="142"/>
      <c r="H8" s="142"/>
      <c r="I8" s="136"/>
      <c r="J8" s="681" t="str">
        <f>IF(Start!$C$17="","",Start!$C$17)</f>
        <v/>
      </c>
      <c r="K8" s="605"/>
      <c r="L8" s="605"/>
      <c r="M8" s="605"/>
      <c r="N8" s="605"/>
      <c r="O8" s="605"/>
      <c r="P8" s="134"/>
      <c r="Q8" s="178" t="s">
        <v>14</v>
      </c>
      <c r="R8" s="179"/>
      <c r="S8" s="179"/>
      <c r="T8" s="179"/>
      <c r="U8" s="179"/>
      <c r="V8" s="179"/>
      <c r="W8" s="180"/>
      <c r="X8" s="801" t="str">
        <f>IF(Start!$I$13="","",Start!$I$13)</f>
        <v/>
      </c>
      <c r="Y8" s="801"/>
      <c r="Z8" s="801"/>
      <c r="AA8" s="801"/>
      <c r="AB8" s="801"/>
      <c r="AC8" s="801"/>
      <c r="AD8" s="180"/>
      <c r="AE8" s="180"/>
      <c r="AF8" s="180"/>
    </row>
    <row r="9" spans="2:32" ht="17.100000000000001" customHeight="1" x14ac:dyDescent="0.25">
      <c r="B9" s="145" t="s">
        <v>3</v>
      </c>
      <c r="C9" s="134"/>
      <c r="D9" s="134"/>
      <c r="E9" s="134"/>
      <c r="F9" s="143"/>
      <c r="G9" s="143"/>
      <c r="H9" s="143"/>
      <c r="I9" s="134"/>
      <c r="J9" s="800" t="str">
        <f>IF(Start!$C$18="","",Start!$C$18)</f>
        <v/>
      </c>
      <c r="K9" s="800"/>
      <c r="L9" s="800"/>
      <c r="M9" s="800"/>
      <c r="N9" s="800"/>
      <c r="O9" s="800"/>
      <c r="P9" s="134"/>
      <c r="Q9" s="134"/>
      <c r="R9" s="144"/>
      <c r="S9" s="144"/>
      <c r="T9" s="144"/>
      <c r="U9" s="144"/>
      <c r="V9" s="144"/>
      <c r="W9" s="134"/>
      <c r="X9" s="796" t="str">
        <f>IF(Start!$I$14="","",Start!$I$14)</f>
        <v/>
      </c>
      <c r="Y9" s="796"/>
      <c r="Z9" s="796"/>
      <c r="AA9" s="796"/>
      <c r="AB9" s="796"/>
      <c r="AC9" s="796"/>
      <c r="AD9" s="134"/>
      <c r="AE9" s="134"/>
      <c r="AF9" s="134"/>
    </row>
    <row r="10" spans="2:32" ht="17.100000000000001" customHeight="1" x14ac:dyDescent="0.25">
      <c r="J10" s="796" t="str">
        <f>IF(Start!$C$19="","",Start!$C$19)</f>
        <v/>
      </c>
      <c r="K10" s="796"/>
      <c r="L10" s="796"/>
      <c r="M10" s="796"/>
      <c r="N10" s="796"/>
      <c r="O10" s="796"/>
      <c r="P10" s="134"/>
      <c r="Q10" s="143"/>
      <c r="R10" s="144"/>
      <c r="S10" s="144"/>
      <c r="T10" s="144"/>
      <c r="U10" s="144"/>
      <c r="V10" s="144"/>
      <c r="W10" s="134"/>
      <c r="X10" s="796" t="str">
        <f>IF(Start!$I$15="","",Start!$I$15)</f>
        <v/>
      </c>
      <c r="Y10" s="796"/>
      <c r="Z10" s="796"/>
      <c r="AA10" s="796"/>
      <c r="AB10" s="796"/>
      <c r="AC10" s="796"/>
      <c r="AD10" s="134"/>
      <c r="AE10" s="134"/>
      <c r="AF10" s="134"/>
    </row>
    <row r="11" spans="2:32" ht="17.100000000000001" customHeight="1" x14ac:dyDescent="0.25">
      <c r="C11" s="134"/>
      <c r="D11" s="134"/>
      <c r="E11" s="134"/>
      <c r="F11" s="143"/>
      <c r="G11" s="143"/>
      <c r="H11" s="143"/>
      <c r="I11" s="134"/>
      <c r="J11" s="796" t="str">
        <f>IF(Start!$C$20="","",Start!$C$20)</f>
        <v/>
      </c>
      <c r="K11" s="796"/>
      <c r="L11" s="796"/>
      <c r="M11" s="796"/>
      <c r="N11" s="796"/>
      <c r="O11" s="796"/>
      <c r="P11" s="134"/>
      <c r="Q11" s="139"/>
      <c r="R11" s="139"/>
      <c r="S11" s="139"/>
      <c r="T11" s="139"/>
      <c r="U11" s="139"/>
      <c r="V11" s="139"/>
      <c r="W11" s="139"/>
      <c r="X11" s="688" t="str">
        <f>IF(Start!$I$16="","",Start!$I$16)</f>
        <v/>
      </c>
      <c r="Y11" s="688"/>
      <c r="Z11" s="688"/>
      <c r="AA11" s="688"/>
      <c r="AB11" s="688"/>
      <c r="AC11" s="688"/>
      <c r="AD11" s="139"/>
      <c r="AE11" s="139"/>
      <c r="AF11" s="139"/>
    </row>
    <row r="12" spans="2:32" ht="17.100000000000001" customHeight="1" x14ac:dyDescent="0.25">
      <c r="B12" s="430"/>
      <c r="C12" s="134"/>
      <c r="D12" s="134"/>
      <c r="E12" s="134"/>
      <c r="F12" s="144"/>
      <c r="G12" s="144"/>
      <c r="H12" s="144"/>
      <c r="I12" s="134"/>
      <c r="J12" s="797" t="str">
        <f>IF(Start!$C$21="","",Start!$C$21)</f>
        <v/>
      </c>
      <c r="K12" s="797"/>
      <c r="L12" s="797"/>
      <c r="M12" s="797"/>
      <c r="N12" s="797"/>
      <c r="O12" s="797"/>
      <c r="P12" s="134"/>
      <c r="Q12" s="140" t="s">
        <v>352</v>
      </c>
      <c r="R12" s="141"/>
      <c r="S12" s="141"/>
      <c r="T12" s="141"/>
      <c r="U12" s="141"/>
      <c r="V12" s="141"/>
      <c r="W12" s="141"/>
      <c r="X12" s="686" t="str">
        <f>IF(Start!$I$18="","",Start!$I$18)</f>
        <v/>
      </c>
      <c r="Y12" s="686"/>
      <c r="Z12" s="686"/>
      <c r="AA12" s="686"/>
      <c r="AB12" s="686"/>
      <c r="AC12" s="686"/>
      <c r="AD12" s="686"/>
      <c r="AE12" s="686"/>
      <c r="AF12" s="146"/>
    </row>
    <row r="13" spans="2:32" ht="17.100000000000001" customHeight="1" x14ac:dyDescent="0.25">
      <c r="B13" s="135" t="s">
        <v>23</v>
      </c>
      <c r="C13" s="136"/>
      <c r="D13" s="136"/>
      <c r="E13" s="136"/>
      <c r="F13" s="136"/>
      <c r="G13" s="137"/>
      <c r="H13" s="136"/>
      <c r="I13" s="136"/>
      <c r="J13" s="147" t="str">
        <f>'SFS v2.1.0'!J14</f>
        <v>Under 16:</v>
      </c>
      <c r="K13" s="148">
        <f>Start!$D$23</f>
        <v>0</v>
      </c>
      <c r="L13" s="136"/>
      <c r="M13" s="136"/>
      <c r="N13" s="147" t="str">
        <f>'SFS v2.1.0'!N14</f>
        <v>16-18:</v>
      </c>
      <c r="O13" s="148">
        <f>Start!$F$23</f>
        <v>0</v>
      </c>
      <c r="P13" s="134"/>
      <c r="Q13" s="140" t="s">
        <v>15</v>
      </c>
      <c r="R13" s="141"/>
      <c r="S13" s="141"/>
      <c r="T13" s="141"/>
      <c r="U13" s="141"/>
      <c r="V13" s="141"/>
      <c r="W13" s="141"/>
      <c r="X13" s="686" t="str">
        <f>IF(Start!$I$20="","",Start!$I$20)</f>
        <v/>
      </c>
      <c r="Y13" s="686"/>
      <c r="Z13" s="686"/>
      <c r="AA13" s="686"/>
      <c r="AB13" s="686"/>
      <c r="AC13" s="686"/>
      <c r="AD13" s="686"/>
      <c r="AE13" s="686"/>
      <c r="AF13" s="146"/>
    </row>
    <row r="14" spans="2:32" ht="17.100000000000001" customHeight="1" x14ac:dyDescent="0.25">
      <c r="B14" s="149" t="s">
        <v>5</v>
      </c>
      <c r="C14" s="150"/>
      <c r="D14" s="150"/>
      <c r="E14" s="150"/>
      <c r="F14" s="151"/>
      <c r="G14" s="151"/>
      <c r="H14" s="151"/>
      <c r="I14" s="150"/>
      <c r="J14" s="684" t="str">
        <f>IF(Start!$C$24="","",Start!$C$24)</f>
        <v/>
      </c>
      <c r="K14" s="684"/>
      <c r="L14" s="684"/>
      <c r="M14" s="684"/>
      <c r="N14" s="684"/>
      <c r="O14" s="684"/>
      <c r="P14" s="134"/>
      <c r="Q14" s="140" t="s">
        <v>16</v>
      </c>
      <c r="R14" s="141"/>
      <c r="S14" s="141"/>
      <c r="T14" s="141"/>
      <c r="U14" s="141"/>
      <c r="V14" s="141"/>
      <c r="W14" s="141"/>
      <c r="X14" s="689" t="str">
        <f>IF(Start!$I$22="","",Start!$I$22)</f>
        <v/>
      </c>
      <c r="Y14" s="686"/>
      <c r="Z14" s="686"/>
      <c r="AA14" s="686"/>
      <c r="AB14" s="686"/>
      <c r="AC14" s="686"/>
      <c r="AD14" s="686"/>
      <c r="AE14" s="686"/>
      <c r="AF14" s="146"/>
    </row>
    <row r="15" spans="2:32" ht="17.100000000000001" customHeight="1" x14ac:dyDescent="0.25">
      <c r="B15" s="152"/>
      <c r="C15" s="152"/>
      <c r="D15" s="152"/>
      <c r="E15" s="152"/>
      <c r="F15" s="153"/>
      <c r="G15" s="153"/>
      <c r="H15" s="153"/>
      <c r="I15" s="152"/>
      <c r="J15" s="685" t="str">
        <f>IF(Start!$C$25="","",Start!$C$25)</f>
        <v/>
      </c>
      <c r="K15" s="685"/>
      <c r="L15" s="685"/>
      <c r="M15" s="685"/>
      <c r="N15" s="685"/>
      <c r="O15" s="685"/>
      <c r="P15" s="134"/>
      <c r="Q15" s="140" t="s">
        <v>331</v>
      </c>
      <c r="R15" s="141"/>
      <c r="S15" s="141"/>
      <c r="T15" s="141"/>
      <c r="U15" s="141"/>
      <c r="V15" s="141"/>
      <c r="W15" s="141"/>
      <c r="X15" s="689" t="str">
        <f>IF(Start!$I$24="","",Start!$I$24)</f>
        <v/>
      </c>
      <c r="Y15" s="686"/>
      <c r="Z15" s="686"/>
      <c r="AA15" s="686"/>
      <c r="AB15" s="686"/>
      <c r="AC15" s="686"/>
      <c r="AD15" s="686"/>
      <c r="AE15" s="686"/>
      <c r="AF15" s="146"/>
    </row>
    <row r="16" spans="2:32" ht="17.100000000000001" customHeight="1" x14ac:dyDescent="0.25">
      <c r="B16" s="154" t="s">
        <v>6</v>
      </c>
      <c r="C16" s="139"/>
      <c r="D16" s="139"/>
      <c r="E16" s="139"/>
      <c r="F16" s="139"/>
      <c r="G16" s="139"/>
      <c r="H16" s="139"/>
      <c r="I16" s="139"/>
      <c r="J16" s="139"/>
      <c r="K16" s="139"/>
      <c r="L16" s="687">
        <f>Start!$C$27</f>
        <v>0</v>
      </c>
      <c r="M16" s="687"/>
      <c r="N16" s="687"/>
      <c r="O16" s="687"/>
      <c r="P16" s="134"/>
    </row>
    <row r="17" spans="2:33" ht="17.100000000000001" customHeight="1" x14ac:dyDescent="0.25">
      <c r="B17" s="154" t="s">
        <v>7</v>
      </c>
      <c r="C17" s="139"/>
      <c r="D17" s="139"/>
      <c r="E17" s="139"/>
      <c r="F17" s="232"/>
      <c r="G17" s="232"/>
      <c r="H17" s="232"/>
      <c r="I17" s="139"/>
      <c r="J17" s="139"/>
      <c r="K17" s="139"/>
      <c r="L17" s="686">
        <f>Start!$C$29</f>
        <v>0</v>
      </c>
      <c r="M17" s="686"/>
      <c r="N17" s="686"/>
      <c r="O17" s="686"/>
      <c r="P17" s="134"/>
      <c r="Q17" s="233" t="s">
        <v>313</v>
      </c>
    </row>
    <row r="18" spans="2:33" ht="17.100000000000001" customHeight="1" x14ac:dyDescent="0.25">
      <c r="B18" s="437" t="str">
        <f>'SFS v2.1.0'!$B$19</f>
        <v>Housing tenure:</v>
      </c>
      <c r="C18" s="180"/>
      <c r="D18" s="180"/>
      <c r="E18" s="180"/>
      <c r="F18" s="178"/>
      <c r="G18" s="178"/>
      <c r="H18" s="178"/>
      <c r="I18" s="180"/>
      <c r="J18" s="180"/>
      <c r="K18" s="180"/>
      <c r="L18" s="180"/>
      <c r="M18" s="180"/>
      <c r="N18" s="180"/>
      <c r="O18" s="180"/>
    </row>
    <row r="19" spans="2:33" ht="17.100000000000001" customHeight="1" x14ac:dyDescent="0.25">
      <c r="B19" s="443"/>
      <c r="C19" s="444"/>
      <c r="D19" s="444"/>
      <c r="E19" s="444"/>
      <c r="F19" s="445"/>
      <c r="G19" s="445"/>
      <c r="H19" s="445"/>
      <c r="I19" s="445"/>
      <c r="J19" s="446"/>
      <c r="K19" s="444"/>
      <c r="L19" s="444"/>
      <c r="M19" s="444"/>
      <c r="N19" s="132"/>
      <c r="O19" s="447"/>
      <c r="P19" s="436"/>
    </row>
    <row r="20" spans="2:33" ht="17.100000000000001" customHeight="1" x14ac:dyDescent="0.25">
      <c r="B20" s="143" t="s">
        <v>8</v>
      </c>
      <c r="C20" s="155"/>
      <c r="D20" s="155"/>
      <c r="E20" s="155"/>
      <c r="F20" s="156"/>
      <c r="G20" s="156"/>
      <c r="H20" s="156"/>
      <c r="I20" s="156"/>
      <c r="J20" s="157"/>
      <c r="K20" s="155"/>
      <c r="L20" s="155"/>
      <c r="M20" s="155"/>
      <c r="N20" s="798" t="s">
        <v>24</v>
      </c>
      <c r="O20" s="798"/>
      <c r="P20" s="798"/>
      <c r="Q20" s="143" t="s">
        <v>335</v>
      </c>
      <c r="R20" s="134"/>
      <c r="S20" s="134"/>
      <c r="T20" s="134"/>
      <c r="U20" s="134"/>
      <c r="V20" s="134"/>
      <c r="W20" s="134"/>
      <c r="X20" s="134"/>
      <c r="Y20" s="134"/>
      <c r="Z20" s="134"/>
      <c r="AA20" s="134"/>
      <c r="AB20" s="134"/>
      <c r="AC20" s="134"/>
      <c r="AD20" s="134"/>
      <c r="AE20" s="134"/>
      <c r="AF20" s="134"/>
    </row>
    <row r="21" spans="2:33" ht="15" customHeight="1" x14ac:dyDescent="0.25">
      <c r="B21" s="143" t="s">
        <v>9</v>
      </c>
      <c r="C21" s="155"/>
      <c r="D21" s="155"/>
      <c r="E21" s="155"/>
      <c r="F21" s="155"/>
      <c r="G21" s="155"/>
      <c r="H21" s="155"/>
      <c r="I21" s="155"/>
      <c r="J21" s="158"/>
      <c r="K21" s="155"/>
      <c r="L21" s="156"/>
      <c r="M21" s="155"/>
      <c r="N21" s="798"/>
      <c r="O21" s="798"/>
      <c r="P21" s="798"/>
      <c r="Q21" s="134"/>
      <c r="R21" s="134"/>
      <c r="S21" s="134"/>
      <c r="T21" s="134"/>
      <c r="U21" s="134"/>
      <c r="V21" s="134"/>
      <c r="W21" s="134"/>
      <c r="X21" s="134"/>
      <c r="Y21" s="134"/>
      <c r="Z21" s="134"/>
      <c r="AA21" s="134"/>
      <c r="AB21" s="134"/>
      <c r="AC21" s="134"/>
      <c r="AD21" s="134"/>
      <c r="AE21" s="134"/>
      <c r="AF21" s="134"/>
    </row>
    <row r="22" spans="2:33" x14ac:dyDescent="0.25">
      <c r="B22" s="133" t="s">
        <v>10</v>
      </c>
      <c r="C22" s="444"/>
      <c r="D22" s="444"/>
      <c r="E22" s="444"/>
      <c r="F22" s="445"/>
      <c r="G22" s="445"/>
      <c r="H22" s="445"/>
      <c r="I22" s="445"/>
      <c r="J22" s="446"/>
      <c r="K22" s="444"/>
      <c r="L22" s="444"/>
      <c r="M22" s="444"/>
      <c r="N22" s="132"/>
      <c r="O22" s="132"/>
      <c r="Q22" s="132"/>
      <c r="R22" s="132"/>
      <c r="S22" s="132"/>
      <c r="T22" s="132"/>
      <c r="U22" s="132"/>
      <c r="V22" s="132"/>
      <c r="W22" s="132"/>
      <c r="X22" s="132"/>
      <c r="Y22" s="132"/>
      <c r="Z22" s="132"/>
      <c r="AA22" s="132"/>
      <c r="AB22" s="132"/>
      <c r="AC22" s="132"/>
      <c r="AD22" s="132"/>
      <c r="AE22" s="132"/>
      <c r="AF22" s="132"/>
    </row>
    <row r="23" spans="2:33" ht="15" customHeight="1" x14ac:dyDescent="0.25">
      <c r="B23" s="143"/>
      <c r="C23" s="134"/>
      <c r="D23" s="134"/>
      <c r="E23" s="134"/>
      <c r="F23" s="144"/>
      <c r="G23" s="144"/>
      <c r="H23" s="144"/>
      <c r="I23" s="144"/>
      <c r="J23" s="430"/>
      <c r="K23" s="134"/>
      <c r="L23" s="134"/>
      <c r="M23" s="134"/>
    </row>
    <row r="24" spans="2:33" ht="9" customHeight="1" x14ac:dyDescent="0.25">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row>
    <row r="25" spans="2:33" x14ac:dyDescent="0.25"/>
    <row r="26" spans="2:33" ht="17.100000000000001" customHeight="1" thickBot="1" x14ac:dyDescent="0.3">
      <c r="B26" s="293" t="s">
        <v>236</v>
      </c>
      <c r="C26" s="294"/>
      <c r="D26" s="294"/>
      <c r="E26" s="294"/>
      <c r="F26" s="294"/>
      <c r="G26" s="294"/>
      <c r="H26" s="294"/>
      <c r="I26" s="294"/>
      <c r="J26" s="294"/>
      <c r="K26" s="294"/>
      <c r="M26" s="683" t="s">
        <v>237</v>
      </c>
      <c r="N26" s="683"/>
      <c r="O26" s="683"/>
      <c r="Q26" s="145" t="s">
        <v>11</v>
      </c>
    </row>
    <row r="27" spans="2:33" ht="17.100000000000001" customHeight="1" x14ac:dyDescent="0.25">
      <c r="B27" s="295" t="s">
        <v>229</v>
      </c>
      <c r="C27" s="296"/>
      <c r="D27" s="296"/>
      <c r="E27" s="296"/>
      <c r="F27" s="296"/>
      <c r="G27" s="296"/>
      <c r="H27" s="296"/>
      <c r="I27" s="296"/>
      <c r="J27" s="296"/>
      <c r="K27" s="296"/>
      <c r="L27" s="297"/>
      <c r="M27" s="607">
        <f>Conversions!$H$48</f>
        <v>0</v>
      </c>
      <c r="N27" s="607"/>
      <c r="O27" s="607"/>
      <c r="Q27" s="696"/>
      <c r="R27" s="696"/>
      <c r="S27" s="696"/>
      <c r="T27" s="696"/>
      <c r="U27" s="696"/>
      <c r="V27" s="696"/>
      <c r="W27" s="696"/>
      <c r="X27" s="696"/>
      <c r="Y27" s="696"/>
      <c r="Z27" s="696"/>
      <c r="AA27" s="696"/>
      <c r="AB27" s="696"/>
      <c r="AC27" s="696"/>
      <c r="AD27" s="696"/>
      <c r="AE27" s="696"/>
      <c r="AF27" s="696"/>
    </row>
    <row r="28" spans="2:33" ht="17.100000000000001" customHeight="1" x14ac:dyDescent="0.25">
      <c r="B28" s="298" t="s">
        <v>222</v>
      </c>
      <c r="C28" s="299"/>
      <c r="D28" s="299"/>
      <c r="E28" s="299"/>
      <c r="F28" s="299"/>
      <c r="G28" s="299"/>
      <c r="H28" s="299"/>
      <c r="I28" s="299"/>
      <c r="J28" s="299"/>
      <c r="K28" s="299"/>
      <c r="L28" s="299"/>
      <c r="M28" s="607">
        <f>Conversions!$E$368</f>
        <v>0</v>
      </c>
      <c r="N28" s="607"/>
      <c r="O28" s="607"/>
      <c r="Q28" s="696"/>
      <c r="R28" s="696"/>
      <c r="S28" s="696"/>
      <c r="T28" s="696"/>
      <c r="U28" s="696"/>
      <c r="V28" s="696"/>
      <c r="W28" s="696"/>
      <c r="X28" s="696"/>
      <c r="Y28" s="696"/>
      <c r="Z28" s="696"/>
      <c r="AA28" s="696"/>
      <c r="AB28" s="696"/>
      <c r="AC28" s="696"/>
      <c r="AD28" s="696"/>
      <c r="AE28" s="696"/>
      <c r="AF28" s="696"/>
    </row>
    <row r="29" spans="2:33" ht="17.100000000000001" customHeight="1" x14ac:dyDescent="0.25">
      <c r="B29" s="438" t="s">
        <v>372</v>
      </c>
      <c r="C29" s="439"/>
      <c r="D29" s="439"/>
      <c r="E29" s="439"/>
      <c r="F29" s="439"/>
      <c r="G29" s="439"/>
      <c r="H29" s="439"/>
      <c r="I29" s="439"/>
      <c r="J29" s="439"/>
      <c r="K29" s="439"/>
      <c r="L29" s="439"/>
      <c r="M29" s="607">
        <f>Conversions!$E$369</f>
        <v>25</v>
      </c>
      <c r="N29" s="607"/>
      <c r="O29" s="607"/>
      <c r="Q29" s="696"/>
      <c r="R29" s="696"/>
      <c r="S29" s="696"/>
      <c r="T29" s="696"/>
      <c r="U29" s="696"/>
      <c r="V29" s="696"/>
      <c r="W29" s="696"/>
      <c r="X29" s="696"/>
      <c r="Y29" s="696"/>
      <c r="Z29" s="696"/>
      <c r="AA29" s="696"/>
      <c r="AB29" s="696"/>
      <c r="AC29" s="696"/>
      <c r="AD29" s="696"/>
      <c r="AE29" s="696"/>
      <c r="AF29" s="696"/>
      <c r="AG29" s="301"/>
    </row>
    <row r="30" spans="2:33" ht="17.100000000000001" customHeight="1" x14ac:dyDescent="0.25">
      <c r="B30" s="476" t="s">
        <v>324</v>
      </c>
      <c r="C30" s="477"/>
      <c r="D30" s="477"/>
      <c r="E30" s="477"/>
      <c r="F30" s="477"/>
      <c r="G30" s="477"/>
      <c r="H30" s="477"/>
      <c r="I30" s="477"/>
      <c r="J30" s="477"/>
      <c r="K30" s="477"/>
      <c r="L30" s="477"/>
      <c r="M30" s="607">
        <f>Conversions!$G$370</f>
        <v>0</v>
      </c>
      <c r="N30" s="607"/>
      <c r="O30" s="607"/>
      <c r="Q30" s="696"/>
      <c r="R30" s="696"/>
      <c r="S30" s="696"/>
      <c r="T30" s="696"/>
      <c r="U30" s="696"/>
      <c r="V30" s="696"/>
      <c r="W30" s="696"/>
      <c r="X30" s="696"/>
      <c r="Y30" s="696"/>
      <c r="Z30" s="696"/>
      <c r="AA30" s="696"/>
      <c r="AB30" s="696"/>
      <c r="AC30" s="696"/>
      <c r="AD30" s="696"/>
      <c r="AE30" s="696"/>
      <c r="AF30" s="696"/>
      <c r="AG30" s="301"/>
    </row>
    <row r="31" spans="2:33" ht="17.100000000000001" customHeight="1" x14ac:dyDescent="0.25">
      <c r="L31" s="302" t="s">
        <v>223</v>
      </c>
      <c r="M31" s="611">
        <f>$M$27-$M$28-$M$29-$M$30</f>
        <v>-25</v>
      </c>
      <c r="N31" s="611"/>
      <c r="O31" s="611"/>
      <c r="Q31" s="696"/>
      <c r="R31" s="696"/>
      <c r="S31" s="696"/>
      <c r="T31" s="696"/>
      <c r="U31" s="696"/>
      <c r="V31" s="696"/>
      <c r="W31" s="696"/>
      <c r="X31" s="696"/>
      <c r="Y31" s="696"/>
      <c r="Z31" s="696"/>
      <c r="AA31" s="696"/>
      <c r="AB31" s="696"/>
      <c r="AC31" s="696"/>
      <c r="AD31" s="696"/>
      <c r="AE31" s="696"/>
      <c r="AF31" s="696"/>
      <c r="AG31" s="301"/>
    </row>
    <row r="32" spans="2:33" ht="17.100000000000001" customHeight="1" x14ac:dyDescent="0.25">
      <c r="L32" s="302" t="s">
        <v>224</v>
      </c>
      <c r="M32" s="612" t="str">
        <f>Conversions!$E$385</f>
        <v/>
      </c>
      <c r="N32" s="612"/>
      <c r="O32" s="612"/>
      <c r="Q32" s="696"/>
      <c r="R32" s="696"/>
      <c r="S32" s="696"/>
      <c r="T32" s="696"/>
      <c r="U32" s="696"/>
      <c r="V32" s="696"/>
      <c r="W32" s="696"/>
      <c r="X32" s="696"/>
      <c r="Y32" s="696"/>
      <c r="Z32" s="696"/>
      <c r="AA32" s="696"/>
      <c r="AB32" s="696"/>
      <c r="AC32" s="696"/>
      <c r="AD32" s="696"/>
      <c r="AE32" s="696"/>
      <c r="AF32" s="696"/>
      <c r="AG32" s="301"/>
    </row>
    <row r="33" spans="2:33" ht="17.100000000000001" customHeight="1" x14ac:dyDescent="0.25">
      <c r="L33" s="302"/>
      <c r="N33" s="302"/>
      <c r="Q33" s="696"/>
      <c r="R33" s="696"/>
      <c r="S33" s="696"/>
      <c r="T33" s="696"/>
      <c r="U33" s="696"/>
      <c r="V33" s="696"/>
      <c r="W33" s="696"/>
      <c r="X33" s="696"/>
      <c r="Y33" s="696"/>
      <c r="Z33" s="696"/>
      <c r="AA33" s="696"/>
      <c r="AB33" s="696"/>
      <c r="AC33" s="696"/>
      <c r="AD33" s="696"/>
      <c r="AE33" s="696"/>
      <c r="AF33" s="696"/>
      <c r="AG33" s="301"/>
    </row>
    <row r="34" spans="2:33" ht="17.100000000000001" customHeight="1" x14ac:dyDescent="0.25">
      <c r="M34" s="372"/>
      <c r="N34" s="372"/>
      <c r="O34" s="372"/>
      <c r="Q34" s="775"/>
      <c r="R34" s="775"/>
      <c r="S34" s="775"/>
      <c r="T34" s="775"/>
      <c r="U34" s="775"/>
      <c r="V34" s="775"/>
      <c r="W34" s="775"/>
      <c r="X34" s="775"/>
      <c r="Y34" s="775"/>
      <c r="Z34" s="775"/>
      <c r="AA34" s="775"/>
      <c r="AB34" s="775"/>
      <c r="AC34" s="775"/>
      <c r="AD34" s="775"/>
      <c r="AE34" s="775"/>
      <c r="AF34" s="775"/>
      <c r="AG34" s="301"/>
    </row>
    <row r="35" spans="2:33" ht="17.100000000000001" customHeight="1" thickBot="1" x14ac:dyDescent="0.3">
      <c r="B35" s="371" t="s">
        <v>247</v>
      </c>
      <c r="C35" s="294"/>
      <c r="D35" s="294"/>
      <c r="E35" s="294"/>
      <c r="F35" s="294"/>
      <c r="G35" s="294"/>
      <c r="H35" s="294"/>
      <c r="I35" s="294"/>
      <c r="J35" s="294"/>
      <c r="K35" s="294"/>
      <c r="L35" s="294"/>
      <c r="M35" s="765"/>
      <c r="N35" s="765"/>
      <c r="O35" s="765"/>
      <c r="P35" s="294"/>
      <c r="Q35" s="373"/>
      <c r="R35" s="373"/>
      <c r="S35" s="373"/>
      <c r="T35" s="373"/>
      <c r="U35" s="373"/>
      <c r="V35" s="373"/>
      <c r="W35" s="373"/>
      <c r="X35" s="373"/>
      <c r="Y35" s="373"/>
      <c r="Z35" s="373"/>
      <c r="AA35" s="373"/>
      <c r="AB35" s="373"/>
      <c r="AC35" s="373"/>
      <c r="AD35" s="373"/>
      <c r="AE35" s="373"/>
      <c r="AF35" s="373"/>
      <c r="AG35" s="301"/>
    </row>
    <row r="36" spans="2:33" ht="17.100000000000001" customHeight="1" x14ac:dyDescent="0.25">
      <c r="B36" s="766" t="str">
        <f>Income!B3</f>
        <v xml:space="preserve">Earnings </v>
      </c>
      <c r="C36" s="766"/>
      <c r="D36" s="766"/>
      <c r="E36" s="766"/>
      <c r="F36" s="766"/>
      <c r="G36" s="766"/>
      <c r="H36" s="766"/>
      <c r="I36" s="766"/>
      <c r="J36" s="766"/>
      <c r="K36" s="766"/>
      <c r="L36" s="766"/>
      <c r="M36" s="683" t="s">
        <v>237</v>
      </c>
      <c r="N36" s="683"/>
      <c r="O36" s="683"/>
      <c r="Q36" s="768" t="str">
        <f>Q26</f>
        <v>Notes</v>
      </c>
      <c r="R36" s="768"/>
      <c r="S36" s="768"/>
      <c r="T36" s="768"/>
      <c r="U36" s="768"/>
      <c r="V36" s="768"/>
      <c r="W36" s="768"/>
      <c r="X36" s="768"/>
      <c r="Y36" s="768"/>
      <c r="Z36" s="768"/>
      <c r="AA36" s="768"/>
      <c r="AB36" s="768"/>
      <c r="AC36" s="768"/>
      <c r="AD36" s="768"/>
      <c r="AE36" s="768"/>
      <c r="AF36" s="768"/>
      <c r="AG36" s="301"/>
    </row>
    <row r="37" spans="2:33" ht="17.100000000000001" customHeight="1" x14ac:dyDescent="0.25">
      <c r="B37" s="374" t="str">
        <f>Income!B4</f>
        <v>Salary or wages (take home)</v>
      </c>
      <c r="C37" s="296"/>
      <c r="D37" s="296"/>
      <c r="E37" s="296"/>
      <c r="F37" s="296"/>
      <c r="G37" s="296"/>
      <c r="H37" s="296"/>
      <c r="I37" s="296"/>
      <c r="J37" s="296"/>
      <c r="K37" s="296"/>
      <c r="L37" s="296"/>
      <c r="M37" s="607">
        <f>Conversions!H10</f>
        <v>0</v>
      </c>
      <c r="N37" s="607"/>
      <c r="O37" s="607"/>
      <c r="Q37" s="772" t="str">
        <f>Conversions!S10</f>
        <v/>
      </c>
      <c r="R37" s="773"/>
      <c r="S37" s="773"/>
      <c r="T37" s="773"/>
      <c r="U37" s="773"/>
      <c r="V37" s="773"/>
      <c r="W37" s="773"/>
      <c r="X37" s="773"/>
      <c r="Y37" s="773"/>
      <c r="Z37" s="773"/>
      <c r="AA37" s="773"/>
      <c r="AB37" s="773"/>
      <c r="AC37" s="773"/>
      <c r="AD37" s="773"/>
      <c r="AE37" s="773"/>
      <c r="AF37" s="773"/>
      <c r="AG37" s="301"/>
    </row>
    <row r="38" spans="2:33" ht="17.100000000000001" customHeight="1" x14ac:dyDescent="0.25">
      <c r="B38" s="375" t="str">
        <f>Income!B5</f>
        <v>Partner salary or wages (take home)</v>
      </c>
      <c r="C38" s="299"/>
      <c r="D38" s="299"/>
      <c r="E38" s="299"/>
      <c r="F38" s="299"/>
      <c r="G38" s="299"/>
      <c r="H38" s="299"/>
      <c r="I38" s="299"/>
      <c r="J38" s="299"/>
      <c r="K38" s="299"/>
      <c r="L38" s="299"/>
      <c r="M38" s="607">
        <f>Conversions!H11</f>
        <v>0</v>
      </c>
      <c r="N38" s="607"/>
      <c r="O38" s="607"/>
      <c r="Q38" s="772" t="str">
        <f>Conversions!S11</f>
        <v/>
      </c>
      <c r="R38" s="773"/>
      <c r="S38" s="773"/>
      <c r="T38" s="773"/>
      <c r="U38" s="773"/>
      <c r="V38" s="773"/>
      <c r="W38" s="773"/>
      <c r="X38" s="773"/>
      <c r="Y38" s="773"/>
      <c r="Z38" s="773"/>
      <c r="AA38" s="773"/>
      <c r="AB38" s="773"/>
      <c r="AC38" s="773"/>
      <c r="AD38" s="773"/>
      <c r="AE38" s="773"/>
      <c r="AF38" s="773"/>
      <c r="AG38" s="301"/>
    </row>
    <row r="39" spans="2:33" ht="17.100000000000001" customHeight="1" x14ac:dyDescent="0.25">
      <c r="B39" s="375" t="str">
        <f>Income!B6</f>
        <v>Other earnings (including self employment)</v>
      </c>
      <c r="C39" s="299"/>
      <c r="D39" s="299"/>
      <c r="E39" s="299"/>
      <c r="F39" s="299"/>
      <c r="G39" s="299"/>
      <c r="H39" s="299"/>
      <c r="I39" s="299"/>
      <c r="J39" s="299"/>
      <c r="K39" s="299"/>
      <c r="L39" s="299"/>
      <c r="M39" s="607">
        <f>Conversions!H12</f>
        <v>0</v>
      </c>
      <c r="N39" s="607"/>
      <c r="O39" s="607"/>
      <c r="Q39" s="772" t="str">
        <f>Conversions!S12</f>
        <v/>
      </c>
      <c r="R39" s="773"/>
      <c r="S39" s="773"/>
      <c r="T39" s="773"/>
      <c r="U39" s="773"/>
      <c r="V39" s="773"/>
      <c r="W39" s="773"/>
      <c r="X39" s="773"/>
      <c r="Y39" s="773"/>
      <c r="Z39" s="773"/>
      <c r="AA39" s="773"/>
      <c r="AB39" s="773"/>
      <c r="AC39" s="773"/>
      <c r="AD39" s="773"/>
      <c r="AE39" s="773"/>
      <c r="AF39" s="773"/>
      <c r="AG39" s="301"/>
    </row>
    <row r="40" spans="2:33" ht="17.100000000000001" customHeight="1" x14ac:dyDescent="0.25">
      <c r="B40" s="769" t="str">
        <f>Income!B7</f>
        <v>Total salary and wages per month</v>
      </c>
      <c r="C40" s="769"/>
      <c r="D40" s="769"/>
      <c r="E40" s="769"/>
      <c r="F40" s="769"/>
      <c r="G40" s="769"/>
      <c r="H40" s="769"/>
      <c r="I40" s="769"/>
      <c r="J40" s="769"/>
      <c r="K40" s="769"/>
      <c r="L40" s="769"/>
      <c r="M40" s="739">
        <f>Conversions!H14</f>
        <v>0</v>
      </c>
      <c r="N40" s="739"/>
      <c r="O40" s="739"/>
      <c r="Q40" s="774"/>
      <c r="R40" s="775"/>
      <c r="S40" s="775"/>
      <c r="T40" s="775"/>
      <c r="U40" s="775"/>
      <c r="V40" s="775"/>
      <c r="W40" s="775"/>
      <c r="X40" s="775"/>
      <c r="Y40" s="775"/>
      <c r="Z40" s="775"/>
      <c r="AA40" s="775"/>
      <c r="AB40" s="775"/>
      <c r="AC40" s="775"/>
      <c r="AD40" s="775"/>
      <c r="AE40" s="775"/>
      <c r="AF40" s="775"/>
      <c r="AG40" s="301"/>
    </row>
    <row r="41" spans="2:33" ht="17.100000000000001" customHeight="1" x14ac:dyDescent="0.25">
      <c r="B41" s="770"/>
      <c r="C41" s="770"/>
      <c r="D41" s="770"/>
      <c r="E41" s="770"/>
      <c r="F41" s="770"/>
      <c r="G41" s="770"/>
      <c r="H41" s="770"/>
      <c r="I41" s="770"/>
      <c r="J41" s="770"/>
      <c r="K41" s="770"/>
      <c r="L41" s="770"/>
      <c r="Q41" s="134"/>
      <c r="R41" s="134"/>
      <c r="S41" s="134"/>
      <c r="T41" s="134"/>
      <c r="U41" s="134"/>
      <c r="V41" s="134"/>
      <c r="W41" s="134"/>
      <c r="X41" s="134"/>
      <c r="Y41" s="134"/>
      <c r="Z41" s="134"/>
      <c r="AA41" s="134"/>
      <c r="AB41" s="134"/>
      <c r="AC41" s="134"/>
      <c r="AD41" s="134"/>
      <c r="AE41" s="134"/>
      <c r="AF41" s="134"/>
      <c r="AG41" s="301"/>
    </row>
    <row r="42" spans="2:33" ht="17.100000000000001" customHeight="1" x14ac:dyDescent="0.25">
      <c r="B42" s="771" t="str">
        <f>Income!B9</f>
        <v>Benefits and tax credits</v>
      </c>
      <c r="C42" s="771"/>
      <c r="D42" s="771"/>
      <c r="E42" s="771"/>
      <c r="F42" s="771"/>
      <c r="G42" s="771"/>
      <c r="H42" s="771"/>
      <c r="I42" s="771"/>
      <c r="J42" s="771"/>
      <c r="K42" s="771"/>
      <c r="L42" s="771"/>
      <c r="Q42" s="802" t="s">
        <v>11</v>
      </c>
      <c r="R42" s="802"/>
      <c r="S42" s="802"/>
      <c r="T42" s="802"/>
      <c r="U42" s="802"/>
      <c r="V42" s="802"/>
      <c r="W42" s="802"/>
      <c r="X42" s="802"/>
      <c r="Y42" s="802"/>
      <c r="Z42" s="802"/>
      <c r="AA42" s="802"/>
      <c r="AB42" s="802"/>
      <c r="AC42" s="802"/>
      <c r="AD42" s="802"/>
      <c r="AE42" s="802"/>
      <c r="AF42" s="802"/>
      <c r="AG42" s="301"/>
    </row>
    <row r="43" spans="2:33" ht="17.100000000000001" customHeight="1" x14ac:dyDescent="0.25">
      <c r="B43" s="757" t="str">
        <f>Income!B10</f>
        <v>Universal Credit</v>
      </c>
      <c r="C43" s="757"/>
      <c r="D43" s="757"/>
      <c r="E43" s="757"/>
      <c r="F43" s="757"/>
      <c r="G43" s="757"/>
      <c r="H43" s="757"/>
      <c r="I43" s="757"/>
      <c r="J43" s="757"/>
      <c r="K43" s="757"/>
      <c r="L43" s="757"/>
      <c r="M43" s="607">
        <f>Conversions!H17</f>
        <v>0</v>
      </c>
      <c r="N43" s="607"/>
      <c r="O43" s="607"/>
      <c r="Q43" s="761" t="str">
        <f>Conversions!S17</f>
        <v/>
      </c>
      <c r="R43" s="762"/>
      <c r="S43" s="762"/>
      <c r="T43" s="762"/>
      <c r="U43" s="762"/>
      <c r="V43" s="762"/>
      <c r="W43" s="762"/>
      <c r="X43" s="762"/>
      <c r="Y43" s="762"/>
      <c r="Z43" s="762"/>
      <c r="AA43" s="762"/>
      <c r="AB43" s="762"/>
      <c r="AC43" s="762"/>
      <c r="AD43" s="762"/>
      <c r="AE43" s="762"/>
      <c r="AF43" s="762"/>
      <c r="AG43" s="301"/>
    </row>
    <row r="44" spans="2:33" ht="17.100000000000001" customHeight="1" x14ac:dyDescent="0.25">
      <c r="B44" s="758" t="str">
        <f>Income!B11</f>
        <v>Jobseeker’s Allowance (income based)</v>
      </c>
      <c r="C44" s="758"/>
      <c r="D44" s="758"/>
      <c r="E44" s="758"/>
      <c r="F44" s="758"/>
      <c r="G44" s="758"/>
      <c r="H44" s="758"/>
      <c r="I44" s="758"/>
      <c r="J44" s="758"/>
      <c r="K44" s="758"/>
      <c r="L44" s="758"/>
      <c r="M44" s="607">
        <f>Conversions!H18</f>
        <v>0</v>
      </c>
      <c r="N44" s="607"/>
      <c r="O44" s="607"/>
      <c r="Q44" s="761" t="str">
        <f>Conversions!S18</f>
        <v/>
      </c>
      <c r="R44" s="762"/>
      <c r="S44" s="762"/>
      <c r="T44" s="762"/>
      <c r="U44" s="762"/>
      <c r="V44" s="762"/>
      <c r="W44" s="762"/>
      <c r="X44" s="762"/>
      <c r="Y44" s="762"/>
      <c r="Z44" s="762"/>
      <c r="AA44" s="762"/>
      <c r="AB44" s="762"/>
      <c r="AC44" s="762"/>
      <c r="AD44" s="762"/>
      <c r="AE44" s="762"/>
      <c r="AF44" s="762"/>
      <c r="AG44" s="301"/>
    </row>
    <row r="45" spans="2:33" ht="17.100000000000001" customHeight="1" x14ac:dyDescent="0.25">
      <c r="B45" s="758" t="str">
        <f>Income!B12</f>
        <v>Jobseeker’s Allowance (contribution based)</v>
      </c>
      <c r="C45" s="758"/>
      <c r="D45" s="758"/>
      <c r="E45" s="758"/>
      <c r="F45" s="758"/>
      <c r="G45" s="758"/>
      <c r="H45" s="758"/>
      <c r="I45" s="758"/>
      <c r="J45" s="758"/>
      <c r="K45" s="758"/>
      <c r="L45" s="758"/>
      <c r="M45" s="607">
        <f>Conversions!H19</f>
        <v>0</v>
      </c>
      <c r="N45" s="607"/>
      <c r="O45" s="607"/>
      <c r="Q45" s="761" t="str">
        <f>Conversions!S19</f>
        <v/>
      </c>
      <c r="R45" s="762"/>
      <c r="S45" s="762"/>
      <c r="T45" s="762"/>
      <c r="U45" s="762"/>
      <c r="V45" s="762"/>
      <c r="W45" s="762"/>
      <c r="X45" s="762"/>
      <c r="Y45" s="762"/>
      <c r="Z45" s="762"/>
      <c r="AA45" s="762"/>
      <c r="AB45" s="762"/>
      <c r="AC45" s="762"/>
      <c r="AD45" s="762"/>
      <c r="AE45" s="762"/>
      <c r="AF45" s="762"/>
      <c r="AG45" s="301"/>
    </row>
    <row r="46" spans="2:33" ht="17.100000000000001" customHeight="1" x14ac:dyDescent="0.25">
      <c r="B46" s="758" t="str">
        <f>Income!B13</f>
        <v>Income Support</v>
      </c>
      <c r="C46" s="758"/>
      <c r="D46" s="758"/>
      <c r="E46" s="758"/>
      <c r="F46" s="758"/>
      <c r="G46" s="758"/>
      <c r="H46" s="758"/>
      <c r="I46" s="758"/>
      <c r="J46" s="758"/>
      <c r="K46" s="758"/>
      <c r="L46" s="758"/>
      <c r="M46" s="607">
        <f>Conversions!H20</f>
        <v>0</v>
      </c>
      <c r="N46" s="607"/>
      <c r="O46" s="607"/>
      <c r="Q46" s="761" t="str">
        <f>Conversions!S20</f>
        <v/>
      </c>
      <c r="R46" s="762"/>
      <c r="S46" s="762"/>
      <c r="T46" s="762"/>
      <c r="U46" s="762"/>
      <c r="V46" s="762"/>
      <c r="W46" s="762"/>
      <c r="X46" s="762"/>
      <c r="Y46" s="762"/>
      <c r="Z46" s="762"/>
      <c r="AA46" s="762"/>
      <c r="AB46" s="762"/>
      <c r="AC46" s="762"/>
      <c r="AD46" s="762"/>
      <c r="AE46" s="762"/>
      <c r="AF46" s="762"/>
      <c r="AG46" s="301"/>
    </row>
    <row r="47" spans="2:33" ht="17.100000000000001" customHeight="1" x14ac:dyDescent="0.25">
      <c r="B47" s="758" t="str">
        <f>Income!B14</f>
        <v>Working Tax Credit</v>
      </c>
      <c r="C47" s="758"/>
      <c r="D47" s="758"/>
      <c r="E47" s="758"/>
      <c r="F47" s="758"/>
      <c r="G47" s="758"/>
      <c r="H47" s="758"/>
      <c r="I47" s="758"/>
      <c r="J47" s="758"/>
      <c r="K47" s="758"/>
      <c r="L47" s="758"/>
      <c r="M47" s="607">
        <f>Conversions!H21</f>
        <v>0</v>
      </c>
      <c r="N47" s="607"/>
      <c r="O47" s="607"/>
      <c r="Q47" s="761" t="str">
        <f>Conversions!S21</f>
        <v/>
      </c>
      <c r="R47" s="762"/>
      <c r="S47" s="762"/>
      <c r="T47" s="762"/>
      <c r="U47" s="762"/>
      <c r="V47" s="762"/>
      <c r="W47" s="762"/>
      <c r="X47" s="762"/>
      <c r="Y47" s="762"/>
      <c r="Z47" s="762"/>
      <c r="AA47" s="762"/>
      <c r="AB47" s="762"/>
      <c r="AC47" s="762"/>
      <c r="AD47" s="762"/>
      <c r="AE47" s="762"/>
      <c r="AF47" s="762"/>
      <c r="AG47" s="301"/>
    </row>
    <row r="48" spans="2:33" ht="17.100000000000001" customHeight="1" x14ac:dyDescent="0.25">
      <c r="B48" s="758" t="str">
        <f>Income!B15</f>
        <v>Child Tax Credit</v>
      </c>
      <c r="C48" s="758"/>
      <c r="D48" s="758"/>
      <c r="E48" s="758"/>
      <c r="F48" s="758"/>
      <c r="G48" s="758"/>
      <c r="H48" s="758"/>
      <c r="I48" s="758"/>
      <c r="J48" s="758"/>
      <c r="K48" s="758"/>
      <c r="L48" s="758"/>
      <c r="M48" s="607">
        <f>Conversions!H22</f>
        <v>0</v>
      </c>
      <c r="N48" s="607"/>
      <c r="O48" s="607"/>
      <c r="Q48" s="761" t="str">
        <f>Conversions!S22</f>
        <v/>
      </c>
      <c r="R48" s="762"/>
      <c r="S48" s="762"/>
      <c r="T48" s="762"/>
      <c r="U48" s="762"/>
      <c r="V48" s="762"/>
      <c r="W48" s="762"/>
      <c r="X48" s="762"/>
      <c r="Y48" s="762"/>
      <c r="Z48" s="762"/>
      <c r="AA48" s="762"/>
      <c r="AB48" s="762"/>
      <c r="AC48" s="762"/>
      <c r="AD48" s="762"/>
      <c r="AE48" s="762"/>
      <c r="AF48" s="762"/>
      <c r="AG48" s="301"/>
    </row>
    <row r="49" spans="1:33" ht="17.100000000000001" customHeight="1" x14ac:dyDescent="0.25">
      <c r="B49" s="758" t="str">
        <f>Income!B16</f>
        <v>Child Benefit</v>
      </c>
      <c r="C49" s="758"/>
      <c r="D49" s="758"/>
      <c r="E49" s="758"/>
      <c r="F49" s="758"/>
      <c r="G49" s="758"/>
      <c r="H49" s="758"/>
      <c r="I49" s="758"/>
      <c r="J49" s="758"/>
      <c r="K49" s="758"/>
      <c r="L49" s="758"/>
      <c r="M49" s="607">
        <f>Conversions!H23</f>
        <v>0</v>
      </c>
      <c r="N49" s="607"/>
      <c r="O49" s="607"/>
      <c r="Q49" s="761" t="str">
        <f>Conversions!S23</f>
        <v/>
      </c>
      <c r="R49" s="762"/>
      <c r="S49" s="762"/>
      <c r="T49" s="762"/>
      <c r="U49" s="762"/>
      <c r="V49" s="762"/>
      <c r="W49" s="762"/>
      <c r="X49" s="762"/>
      <c r="Y49" s="762"/>
      <c r="Z49" s="762"/>
      <c r="AA49" s="762"/>
      <c r="AB49" s="762"/>
      <c r="AC49" s="762"/>
      <c r="AD49" s="762"/>
      <c r="AE49" s="762"/>
      <c r="AF49" s="762"/>
      <c r="AG49" s="301"/>
    </row>
    <row r="50" spans="1:33" ht="27" customHeight="1" x14ac:dyDescent="0.25">
      <c r="B50" s="700" t="str">
        <f>Income!B17</f>
        <v>Employment and Support Allowance or Statutory Sick Pay</v>
      </c>
      <c r="C50" s="700"/>
      <c r="D50" s="700"/>
      <c r="E50" s="700"/>
      <c r="F50" s="700"/>
      <c r="G50" s="700"/>
      <c r="H50" s="700"/>
      <c r="I50" s="700"/>
      <c r="J50" s="700"/>
      <c r="K50" s="700"/>
      <c r="L50" s="700"/>
      <c r="M50" s="759">
        <f>Conversions!H24</f>
        <v>0</v>
      </c>
      <c r="N50" s="759"/>
      <c r="O50" s="759"/>
      <c r="Q50" s="761" t="str">
        <f>Conversions!S24</f>
        <v/>
      </c>
      <c r="R50" s="762"/>
      <c r="S50" s="762"/>
      <c r="T50" s="762"/>
      <c r="U50" s="762"/>
      <c r="V50" s="762"/>
      <c r="W50" s="762"/>
      <c r="X50" s="762"/>
      <c r="Y50" s="762"/>
      <c r="Z50" s="762"/>
      <c r="AA50" s="762"/>
      <c r="AB50" s="762"/>
      <c r="AC50" s="762"/>
      <c r="AD50" s="762"/>
      <c r="AE50" s="762"/>
      <c r="AF50" s="762"/>
      <c r="AG50" s="301"/>
    </row>
    <row r="51" spans="1:33" ht="17.100000000000001" customHeight="1" x14ac:dyDescent="0.25">
      <c r="B51" s="758" t="str">
        <f>Income!B18</f>
        <v>Disability benefits</v>
      </c>
      <c r="C51" s="758"/>
      <c r="D51" s="758"/>
      <c r="E51" s="758"/>
      <c r="F51" s="758"/>
      <c r="G51" s="758"/>
      <c r="H51" s="758"/>
      <c r="I51" s="758"/>
      <c r="J51" s="758"/>
      <c r="K51" s="758"/>
      <c r="L51" s="758"/>
      <c r="M51" s="607">
        <f>Conversions!H25</f>
        <v>0</v>
      </c>
      <c r="N51" s="607"/>
      <c r="O51" s="607"/>
      <c r="Q51" s="761" t="str">
        <f>Conversions!S25</f>
        <v/>
      </c>
      <c r="R51" s="762"/>
      <c r="S51" s="762"/>
      <c r="T51" s="762"/>
      <c r="U51" s="762"/>
      <c r="V51" s="762"/>
      <c r="W51" s="762"/>
      <c r="X51" s="762"/>
      <c r="Y51" s="762"/>
      <c r="Z51" s="762"/>
      <c r="AA51" s="762"/>
      <c r="AB51" s="762"/>
      <c r="AC51" s="762"/>
      <c r="AD51" s="762"/>
      <c r="AE51" s="762"/>
      <c r="AF51" s="762"/>
      <c r="AG51" s="301"/>
    </row>
    <row r="52" spans="1:33" ht="17.100000000000001" customHeight="1" x14ac:dyDescent="0.25">
      <c r="B52" s="758" t="str">
        <f>Income!B19</f>
        <v>Carer’s Allowance</v>
      </c>
      <c r="C52" s="758"/>
      <c r="D52" s="758"/>
      <c r="E52" s="758"/>
      <c r="F52" s="758"/>
      <c r="G52" s="758"/>
      <c r="H52" s="758"/>
      <c r="I52" s="758"/>
      <c r="J52" s="758"/>
      <c r="K52" s="758"/>
      <c r="L52" s="758"/>
      <c r="M52" s="607">
        <f>Conversions!H26</f>
        <v>0</v>
      </c>
      <c r="N52" s="607"/>
      <c r="O52" s="607"/>
      <c r="Q52" s="761" t="str">
        <f>Conversions!S26</f>
        <v/>
      </c>
      <c r="R52" s="762"/>
      <c r="S52" s="762"/>
      <c r="T52" s="762"/>
      <c r="U52" s="762"/>
      <c r="V52" s="762"/>
      <c r="W52" s="762"/>
      <c r="X52" s="762"/>
      <c r="Y52" s="762"/>
      <c r="Z52" s="762"/>
      <c r="AA52" s="762"/>
      <c r="AB52" s="762"/>
      <c r="AC52" s="762"/>
      <c r="AD52" s="762"/>
      <c r="AE52" s="762"/>
      <c r="AF52" s="762"/>
      <c r="AG52" s="301"/>
    </row>
    <row r="53" spans="1:33" ht="17.100000000000001" customHeight="1" x14ac:dyDescent="0.25">
      <c r="B53" s="758" t="str">
        <f>Income!B20</f>
        <v>Local Housing Allowance / Housing Benefit</v>
      </c>
      <c r="C53" s="758"/>
      <c r="D53" s="758"/>
      <c r="E53" s="758"/>
      <c r="F53" s="758"/>
      <c r="G53" s="758"/>
      <c r="H53" s="758"/>
      <c r="I53" s="758"/>
      <c r="J53" s="758"/>
      <c r="K53" s="758"/>
      <c r="L53" s="758"/>
      <c r="M53" s="607">
        <f>Conversions!H27</f>
        <v>0</v>
      </c>
      <c r="N53" s="607"/>
      <c r="O53" s="607"/>
      <c r="Q53" s="761" t="str">
        <f>Conversions!S27</f>
        <v/>
      </c>
      <c r="R53" s="762"/>
      <c r="S53" s="762"/>
      <c r="T53" s="762"/>
      <c r="U53" s="762"/>
      <c r="V53" s="762"/>
      <c r="W53" s="762"/>
      <c r="X53" s="762"/>
      <c r="Y53" s="762"/>
      <c r="Z53" s="762"/>
      <c r="AA53" s="762"/>
      <c r="AB53" s="762"/>
      <c r="AC53" s="762"/>
      <c r="AD53" s="762"/>
      <c r="AE53" s="762"/>
      <c r="AF53" s="762"/>
      <c r="AG53" s="301"/>
    </row>
    <row r="54" spans="1:33" ht="17.100000000000001" customHeight="1" x14ac:dyDescent="0.25">
      <c r="B54" s="758" t="str">
        <f>Income!B21</f>
        <v>Council Tax support</v>
      </c>
      <c r="C54" s="758"/>
      <c r="D54" s="758"/>
      <c r="E54" s="758"/>
      <c r="F54" s="758"/>
      <c r="G54" s="758"/>
      <c r="H54" s="758"/>
      <c r="I54" s="758"/>
      <c r="J54" s="758"/>
      <c r="K54" s="758"/>
      <c r="L54" s="758"/>
      <c r="M54" s="607">
        <f>Conversions!H28</f>
        <v>0</v>
      </c>
      <c r="N54" s="607"/>
      <c r="O54" s="607"/>
      <c r="Q54" s="761" t="str">
        <f>Conversions!S28</f>
        <v/>
      </c>
      <c r="R54" s="762"/>
      <c r="S54" s="762"/>
      <c r="T54" s="762"/>
      <c r="U54" s="762"/>
      <c r="V54" s="762"/>
      <c r="W54" s="762"/>
      <c r="X54" s="762"/>
      <c r="Y54" s="762"/>
      <c r="Z54" s="762"/>
      <c r="AA54" s="762"/>
      <c r="AB54" s="762"/>
      <c r="AC54" s="762"/>
      <c r="AD54" s="762"/>
      <c r="AE54" s="762"/>
      <c r="AF54" s="762"/>
      <c r="AG54" s="301"/>
    </row>
    <row r="55" spans="1:33" ht="27" customHeight="1" x14ac:dyDescent="0.25">
      <c r="B55" s="760" t="str">
        <f>Income!B22</f>
        <v>Other benefits/tax credits (e.g. maternity benefits)</v>
      </c>
      <c r="C55" s="760"/>
      <c r="D55" s="760"/>
      <c r="E55" s="760"/>
      <c r="F55" s="760"/>
      <c r="G55" s="760"/>
      <c r="H55" s="760"/>
      <c r="I55" s="760"/>
      <c r="J55" s="760"/>
      <c r="K55" s="760"/>
      <c r="L55" s="760"/>
      <c r="M55" s="759">
        <f>Conversions!H29</f>
        <v>0</v>
      </c>
      <c r="N55" s="759"/>
      <c r="O55" s="759"/>
      <c r="Q55" s="761" t="str">
        <f>Conversions!S29</f>
        <v/>
      </c>
      <c r="R55" s="762"/>
      <c r="S55" s="762"/>
      <c r="T55" s="762"/>
      <c r="U55" s="762"/>
      <c r="V55" s="762"/>
      <c r="W55" s="762"/>
      <c r="X55" s="762"/>
      <c r="Y55" s="762"/>
      <c r="Z55" s="762"/>
      <c r="AA55" s="762"/>
      <c r="AB55" s="762"/>
      <c r="AC55" s="762"/>
      <c r="AD55" s="762"/>
      <c r="AE55" s="762"/>
      <c r="AF55" s="762"/>
      <c r="AG55" s="301"/>
    </row>
    <row r="56" spans="1:33" ht="17.100000000000001" customHeight="1" x14ac:dyDescent="0.25">
      <c r="B56" s="756" t="str">
        <f>Income!B23</f>
        <v>Total benefits and tax credits per month</v>
      </c>
      <c r="C56" s="756"/>
      <c r="D56" s="756"/>
      <c r="E56" s="756"/>
      <c r="F56" s="756"/>
      <c r="G56" s="756"/>
      <c r="H56" s="756"/>
      <c r="I56" s="756"/>
      <c r="J56" s="756"/>
      <c r="K56" s="756"/>
      <c r="L56" s="756"/>
      <c r="M56" s="739">
        <f>Conversions!H30</f>
        <v>0</v>
      </c>
      <c r="N56" s="739"/>
      <c r="O56" s="739"/>
      <c r="Q56" s="749" t="s">
        <v>246</v>
      </c>
      <c r="R56" s="750"/>
      <c r="S56" s="750"/>
      <c r="T56" s="750"/>
      <c r="U56" s="750"/>
      <c r="V56" s="750"/>
      <c r="W56" s="750"/>
      <c r="X56" s="750"/>
      <c r="Y56" s="750"/>
      <c r="Z56" s="750"/>
      <c r="AA56" s="750"/>
      <c r="AB56" s="750"/>
      <c r="AC56" s="750"/>
      <c r="AD56" s="750"/>
      <c r="AE56" s="750"/>
      <c r="AF56" s="750"/>
      <c r="AG56" s="301"/>
    </row>
    <row r="57" spans="1:33" ht="15" customHeight="1" x14ac:dyDescent="0.25">
      <c r="B57" s="757"/>
      <c r="C57" s="757"/>
      <c r="D57" s="757"/>
      <c r="E57" s="757"/>
      <c r="F57" s="757"/>
      <c r="G57" s="757"/>
      <c r="H57" s="757"/>
      <c r="I57" s="757"/>
      <c r="J57" s="757"/>
      <c r="K57" s="757"/>
      <c r="L57" s="757"/>
      <c r="AG57" s="301"/>
    </row>
    <row r="58" spans="1:33" ht="15" customHeight="1" x14ac:dyDescent="0.25">
      <c r="B58" s="376"/>
      <c r="C58" s="376"/>
      <c r="D58" s="376"/>
      <c r="E58" s="376"/>
      <c r="F58" s="376"/>
      <c r="G58" s="376"/>
      <c r="H58" s="376"/>
      <c r="I58" s="376"/>
      <c r="J58" s="376"/>
      <c r="K58" s="376"/>
      <c r="L58" s="376"/>
      <c r="AG58" s="301"/>
    </row>
    <row r="59" spans="1:33" ht="15" customHeight="1" x14ac:dyDescent="0.25">
      <c r="AG59" s="301"/>
    </row>
    <row r="60" spans="1:33" ht="17.25" customHeight="1" x14ac:dyDescent="0.25">
      <c r="Q60" s="794"/>
      <c r="R60" s="794"/>
      <c r="S60" s="794"/>
      <c r="T60" s="794"/>
      <c r="U60" s="794"/>
      <c r="V60" s="794"/>
      <c r="W60" s="794"/>
      <c r="X60" s="794"/>
      <c r="Y60" s="794"/>
      <c r="Z60" s="794"/>
      <c r="AA60" s="794"/>
      <c r="AB60" s="794"/>
      <c r="AC60" s="794"/>
      <c r="AD60" s="794"/>
      <c r="AE60" s="794"/>
      <c r="AF60" s="794"/>
      <c r="AG60" s="301"/>
    </row>
    <row r="61" spans="1:33" ht="15" customHeight="1" x14ac:dyDescent="0.25">
      <c r="A61" s="377"/>
      <c r="B61" s="377"/>
      <c r="C61" s="377"/>
      <c r="D61" s="377"/>
      <c r="E61" s="377"/>
      <c r="F61" s="377"/>
      <c r="G61" s="377"/>
      <c r="H61" s="377"/>
      <c r="I61" s="377"/>
      <c r="J61" s="377"/>
      <c r="K61" s="377"/>
      <c r="L61" s="377"/>
      <c r="M61" s="377"/>
      <c r="N61" s="377"/>
      <c r="O61" s="377"/>
      <c r="P61" s="377"/>
      <c r="Q61" s="791"/>
      <c r="R61" s="791"/>
      <c r="S61" s="791"/>
      <c r="T61" s="791"/>
      <c r="U61" s="791"/>
      <c r="V61" s="791"/>
      <c r="W61" s="791"/>
      <c r="X61" s="791"/>
      <c r="Y61" s="791"/>
      <c r="Z61" s="791"/>
      <c r="AA61" s="791"/>
      <c r="AB61" s="791"/>
      <c r="AC61" s="791"/>
      <c r="AD61" s="791"/>
      <c r="AE61" s="791"/>
      <c r="AF61" s="791"/>
      <c r="AG61" s="378"/>
    </row>
    <row r="62" spans="1:33" ht="15" customHeight="1" x14ac:dyDescent="0.25">
      <c r="Q62" s="379"/>
      <c r="R62" s="379"/>
      <c r="S62" s="379"/>
      <c r="T62" s="379"/>
      <c r="U62" s="379"/>
      <c r="V62" s="379"/>
      <c r="W62" s="379"/>
      <c r="X62" s="379"/>
      <c r="Y62" s="379"/>
      <c r="Z62" s="379"/>
      <c r="AA62" s="379"/>
      <c r="AB62" s="379"/>
      <c r="AC62" s="379"/>
      <c r="AD62" s="379"/>
      <c r="AE62" s="379"/>
      <c r="AF62" s="379"/>
      <c r="AG62" s="301"/>
    </row>
    <row r="63" spans="1:33" ht="15" customHeight="1" x14ac:dyDescent="0.25">
      <c r="Q63" s="379"/>
      <c r="R63" s="379"/>
      <c r="S63" s="379"/>
      <c r="T63" s="379"/>
      <c r="U63" s="379"/>
      <c r="V63" s="379"/>
      <c r="W63" s="379"/>
      <c r="X63" s="379"/>
      <c r="Y63" s="379"/>
      <c r="Z63" s="379"/>
      <c r="AA63" s="379"/>
      <c r="AB63" s="379"/>
      <c r="AC63" s="379"/>
      <c r="AD63" s="379"/>
      <c r="AE63" s="379"/>
      <c r="AF63" s="379"/>
      <c r="AG63" s="301"/>
    </row>
    <row r="64" spans="1:33" ht="27.75" customHeight="1" thickBot="1" x14ac:dyDescent="0.3">
      <c r="B64" s="371" t="s">
        <v>248</v>
      </c>
      <c r="C64" s="294"/>
      <c r="D64" s="294"/>
      <c r="E64" s="294"/>
      <c r="F64" s="294"/>
      <c r="G64" s="294"/>
      <c r="H64" s="294"/>
      <c r="I64" s="294"/>
      <c r="J64" s="294"/>
      <c r="K64" s="294"/>
      <c r="L64" s="294"/>
      <c r="M64" s="765"/>
      <c r="N64" s="765"/>
      <c r="O64" s="765"/>
      <c r="P64" s="294"/>
      <c r="Q64" s="373"/>
      <c r="R64" s="373"/>
      <c r="S64" s="373"/>
      <c r="T64" s="373"/>
      <c r="U64" s="373"/>
      <c r="V64" s="373"/>
      <c r="W64" s="373"/>
      <c r="X64" s="373"/>
      <c r="Y64" s="373"/>
      <c r="Z64" s="373"/>
      <c r="AA64" s="373"/>
      <c r="AB64" s="373"/>
      <c r="AC64" s="373"/>
      <c r="AD64" s="373"/>
      <c r="AE64" s="373"/>
      <c r="AF64" s="373"/>
      <c r="AG64" s="301"/>
    </row>
    <row r="65" spans="2:33" ht="21.75" customHeight="1" x14ac:dyDescent="0.25">
      <c r="B65" s="766" t="str">
        <f>Income!B25</f>
        <v>Pensions</v>
      </c>
      <c r="C65" s="766"/>
      <c r="D65" s="766"/>
      <c r="E65" s="766"/>
      <c r="F65" s="766"/>
      <c r="G65" s="766"/>
      <c r="H65" s="766"/>
      <c r="I65" s="766"/>
      <c r="J65" s="766"/>
      <c r="K65" s="766"/>
      <c r="L65" s="766"/>
      <c r="M65" s="683" t="s">
        <v>237</v>
      </c>
      <c r="N65" s="683"/>
      <c r="O65" s="683"/>
      <c r="Q65" s="768" t="s">
        <v>11</v>
      </c>
      <c r="R65" s="768"/>
      <c r="S65" s="768"/>
      <c r="T65" s="768"/>
      <c r="U65" s="768"/>
      <c r="V65" s="768"/>
      <c r="W65" s="768"/>
      <c r="X65" s="768"/>
      <c r="Y65" s="768"/>
      <c r="Z65" s="768"/>
      <c r="AA65" s="768"/>
      <c r="AB65" s="768"/>
      <c r="AC65" s="768"/>
      <c r="AD65" s="768"/>
      <c r="AE65" s="768"/>
      <c r="AF65" s="768"/>
      <c r="AG65" s="301"/>
    </row>
    <row r="66" spans="2:33" ht="17.100000000000001" customHeight="1" x14ac:dyDescent="0.25">
      <c r="B66" s="776" t="str">
        <f>Income!B26</f>
        <v>State pensions</v>
      </c>
      <c r="C66" s="776"/>
      <c r="D66" s="776"/>
      <c r="E66" s="776"/>
      <c r="F66" s="776"/>
      <c r="G66" s="776"/>
      <c r="H66" s="776"/>
      <c r="I66" s="776"/>
      <c r="J66" s="776"/>
      <c r="K66" s="776"/>
      <c r="L66" s="776"/>
      <c r="M66" s="792">
        <f>Conversions!H33</f>
        <v>0</v>
      </c>
      <c r="N66" s="792"/>
      <c r="O66" s="792"/>
      <c r="Q66" s="772" t="str">
        <f>Conversions!S33</f>
        <v/>
      </c>
      <c r="R66" s="773"/>
      <c r="S66" s="773"/>
      <c r="T66" s="773"/>
      <c r="U66" s="773"/>
      <c r="V66" s="773"/>
      <c r="W66" s="773"/>
      <c r="X66" s="773"/>
      <c r="Y66" s="773"/>
      <c r="Z66" s="773"/>
      <c r="AA66" s="773"/>
      <c r="AB66" s="773"/>
      <c r="AC66" s="773"/>
      <c r="AD66" s="773"/>
      <c r="AE66" s="773"/>
      <c r="AF66" s="773"/>
      <c r="AG66" s="301"/>
    </row>
    <row r="67" spans="2:33" ht="17.100000000000001" customHeight="1" x14ac:dyDescent="0.25">
      <c r="B67" s="754" t="str">
        <f>Income!B27</f>
        <v>Private or work pensions</v>
      </c>
      <c r="C67" s="754"/>
      <c r="D67" s="754"/>
      <c r="E67" s="754"/>
      <c r="F67" s="754"/>
      <c r="G67" s="754"/>
      <c r="H67" s="754"/>
      <c r="I67" s="754"/>
      <c r="J67" s="754"/>
      <c r="K67" s="754"/>
      <c r="L67" s="754"/>
      <c r="M67" s="792">
        <f>Conversions!H34</f>
        <v>0</v>
      </c>
      <c r="N67" s="792"/>
      <c r="O67" s="792"/>
      <c r="Q67" s="772" t="str">
        <f>Conversions!S34</f>
        <v/>
      </c>
      <c r="R67" s="773"/>
      <c r="S67" s="773"/>
      <c r="T67" s="773"/>
      <c r="U67" s="773"/>
      <c r="V67" s="773"/>
      <c r="W67" s="773"/>
      <c r="X67" s="773"/>
      <c r="Y67" s="773"/>
      <c r="Z67" s="773"/>
      <c r="AA67" s="773"/>
      <c r="AB67" s="773"/>
      <c r="AC67" s="773"/>
      <c r="AD67" s="773"/>
      <c r="AE67" s="773"/>
      <c r="AF67" s="773"/>
      <c r="AG67" s="301"/>
    </row>
    <row r="68" spans="2:33" ht="17.100000000000001" customHeight="1" x14ac:dyDescent="0.25">
      <c r="B68" s="754" t="str">
        <f>Income!B28</f>
        <v>Pension credit</v>
      </c>
      <c r="C68" s="754"/>
      <c r="D68" s="754"/>
      <c r="E68" s="754"/>
      <c r="F68" s="754"/>
      <c r="G68" s="754"/>
      <c r="H68" s="754"/>
      <c r="I68" s="754"/>
      <c r="J68" s="754"/>
      <c r="K68" s="754"/>
      <c r="L68" s="754"/>
      <c r="M68" s="792">
        <f>Conversions!H35</f>
        <v>0</v>
      </c>
      <c r="N68" s="792"/>
      <c r="O68" s="792"/>
      <c r="Q68" s="772" t="str">
        <f>Conversions!S35</f>
        <v/>
      </c>
      <c r="R68" s="773"/>
      <c r="S68" s="773"/>
      <c r="T68" s="773"/>
      <c r="U68" s="773"/>
      <c r="V68" s="773"/>
      <c r="W68" s="773"/>
      <c r="X68" s="773"/>
      <c r="Y68" s="773"/>
      <c r="Z68" s="773"/>
      <c r="AA68" s="773"/>
      <c r="AB68" s="773"/>
      <c r="AC68" s="773"/>
      <c r="AD68" s="773"/>
      <c r="AE68" s="773"/>
      <c r="AF68" s="773"/>
      <c r="AG68" s="301"/>
    </row>
    <row r="69" spans="2:33" ht="17.100000000000001" customHeight="1" x14ac:dyDescent="0.25">
      <c r="B69" s="755" t="str">
        <f>Income!B29</f>
        <v>Other pensions</v>
      </c>
      <c r="C69" s="755"/>
      <c r="D69" s="755"/>
      <c r="E69" s="755"/>
      <c r="F69" s="755"/>
      <c r="G69" s="755"/>
      <c r="H69" s="755"/>
      <c r="I69" s="755"/>
      <c r="J69" s="755"/>
      <c r="K69" s="755"/>
      <c r="L69" s="755"/>
      <c r="M69" s="792">
        <f>Conversions!H36</f>
        <v>0</v>
      </c>
      <c r="N69" s="792"/>
      <c r="O69" s="792"/>
      <c r="Q69" s="772" t="str">
        <f>Conversions!S36</f>
        <v/>
      </c>
      <c r="R69" s="773"/>
      <c r="S69" s="773"/>
      <c r="T69" s="773"/>
      <c r="U69" s="773"/>
      <c r="V69" s="773"/>
      <c r="W69" s="773"/>
      <c r="X69" s="773"/>
      <c r="Y69" s="773"/>
      <c r="Z69" s="773"/>
      <c r="AA69" s="773"/>
      <c r="AB69" s="773"/>
      <c r="AC69" s="773"/>
      <c r="AD69" s="773"/>
      <c r="AE69" s="773"/>
      <c r="AF69" s="773"/>
      <c r="AG69" s="301"/>
    </row>
    <row r="70" spans="2:33" ht="17.100000000000001" customHeight="1" x14ac:dyDescent="0.25">
      <c r="B70" s="756" t="str">
        <f>Income!B30</f>
        <v>Total pensions per month</v>
      </c>
      <c r="C70" s="756"/>
      <c r="D70" s="756"/>
      <c r="E70" s="756"/>
      <c r="F70" s="756"/>
      <c r="G70" s="756"/>
      <c r="H70" s="756"/>
      <c r="I70" s="756"/>
      <c r="J70" s="756"/>
      <c r="K70" s="756"/>
      <c r="L70" s="756"/>
      <c r="M70" s="739">
        <f>Conversions!H37</f>
        <v>0</v>
      </c>
      <c r="N70" s="739"/>
      <c r="O70" s="739"/>
      <c r="Q70" s="777"/>
      <c r="R70" s="778"/>
      <c r="S70" s="778"/>
      <c r="T70" s="778"/>
      <c r="U70" s="778"/>
      <c r="V70" s="778"/>
      <c r="W70" s="778"/>
      <c r="X70" s="778"/>
      <c r="Y70" s="778"/>
      <c r="Z70" s="778"/>
      <c r="AA70" s="778"/>
      <c r="AB70" s="778"/>
      <c r="AC70" s="778"/>
      <c r="AD70" s="778"/>
      <c r="AE70" s="778"/>
      <c r="AF70" s="778"/>
      <c r="AG70" s="301"/>
    </row>
    <row r="71" spans="2:33" ht="15" customHeight="1" x14ac:dyDescent="0.25">
      <c r="B71" s="767"/>
      <c r="C71" s="767"/>
      <c r="D71" s="767"/>
      <c r="E71" s="767"/>
      <c r="F71" s="767"/>
      <c r="G71" s="767"/>
      <c r="H71" s="767"/>
      <c r="I71" s="767"/>
      <c r="J71" s="767"/>
      <c r="K71" s="767"/>
      <c r="L71" s="767"/>
      <c r="Q71" s="795"/>
      <c r="R71" s="794"/>
      <c r="S71" s="794"/>
      <c r="T71" s="794"/>
      <c r="U71" s="794"/>
      <c r="V71" s="794"/>
      <c r="W71" s="794"/>
      <c r="X71" s="794"/>
      <c r="Y71" s="794"/>
      <c r="Z71" s="794"/>
      <c r="AA71" s="794"/>
      <c r="AB71" s="794"/>
      <c r="AC71" s="794"/>
      <c r="AD71" s="794"/>
      <c r="AE71" s="794"/>
      <c r="AF71" s="794"/>
      <c r="AG71" s="301"/>
    </row>
    <row r="72" spans="2:33" ht="15" customHeight="1" x14ac:dyDescent="0.25">
      <c r="B72" s="771" t="str">
        <f>Income!B32</f>
        <v xml:space="preserve">Other income </v>
      </c>
      <c r="C72" s="771"/>
      <c r="D72" s="771"/>
      <c r="E72" s="771"/>
      <c r="F72" s="771"/>
      <c r="G72" s="771"/>
      <c r="H72" s="771"/>
      <c r="I72" s="771"/>
      <c r="J72" s="771"/>
      <c r="K72" s="771"/>
      <c r="L72" s="771"/>
      <c r="M72" s="702" t="s">
        <v>237</v>
      </c>
      <c r="N72" s="702"/>
      <c r="O72" s="702"/>
      <c r="Q72" s="703" t="s">
        <v>11</v>
      </c>
      <c r="R72" s="703"/>
      <c r="S72" s="703"/>
      <c r="T72" s="703"/>
      <c r="U72" s="703"/>
      <c r="V72" s="703"/>
      <c r="W72" s="703"/>
      <c r="X72" s="703"/>
      <c r="Y72" s="703"/>
      <c r="Z72" s="703"/>
      <c r="AA72" s="703"/>
      <c r="AB72" s="703"/>
      <c r="AC72" s="703"/>
      <c r="AD72" s="703"/>
      <c r="AE72" s="703"/>
      <c r="AF72" s="703"/>
      <c r="AG72" s="301"/>
    </row>
    <row r="73" spans="2:33" ht="17.100000000000001" customHeight="1" x14ac:dyDescent="0.25">
      <c r="B73" s="776" t="str">
        <f>Income!B33</f>
        <v>Maintenance or child support</v>
      </c>
      <c r="C73" s="776"/>
      <c r="D73" s="776"/>
      <c r="E73" s="776"/>
      <c r="F73" s="776"/>
      <c r="G73" s="776"/>
      <c r="H73" s="776"/>
      <c r="I73" s="776"/>
      <c r="J73" s="776"/>
      <c r="K73" s="776"/>
      <c r="L73" s="776"/>
      <c r="M73" s="607">
        <f>Conversions!H41</f>
        <v>0</v>
      </c>
      <c r="N73" s="607"/>
      <c r="O73" s="607"/>
      <c r="Q73" s="803" t="str">
        <f>Conversions!S41</f>
        <v/>
      </c>
      <c r="R73" s="803"/>
      <c r="S73" s="803"/>
      <c r="T73" s="803"/>
      <c r="U73" s="803"/>
      <c r="V73" s="803"/>
      <c r="W73" s="803"/>
      <c r="X73" s="803"/>
      <c r="Y73" s="803"/>
      <c r="Z73" s="803"/>
      <c r="AA73" s="803"/>
      <c r="AB73" s="803"/>
      <c r="AC73" s="803"/>
      <c r="AD73" s="803"/>
      <c r="AE73" s="803"/>
      <c r="AF73" s="803"/>
      <c r="AG73" s="301"/>
    </row>
    <row r="74" spans="2:33" ht="17.100000000000001" customHeight="1" x14ac:dyDescent="0.25">
      <c r="B74" s="754" t="str">
        <f>Income!B34</f>
        <v>Boarders or lodgers</v>
      </c>
      <c r="C74" s="754"/>
      <c r="D74" s="754"/>
      <c r="E74" s="754"/>
      <c r="F74" s="754"/>
      <c r="G74" s="754"/>
      <c r="H74" s="754"/>
      <c r="I74" s="754"/>
      <c r="J74" s="754"/>
      <c r="K74" s="754"/>
      <c r="L74" s="754"/>
      <c r="M74" s="607">
        <f>Conversions!H42</f>
        <v>0</v>
      </c>
      <c r="N74" s="607"/>
      <c r="O74" s="607"/>
      <c r="Q74" s="793" t="str">
        <f>Conversions!S42</f>
        <v/>
      </c>
      <c r="R74" s="746"/>
      <c r="S74" s="746"/>
      <c r="T74" s="746"/>
      <c r="U74" s="746"/>
      <c r="V74" s="746"/>
      <c r="W74" s="746"/>
      <c r="X74" s="746"/>
      <c r="Y74" s="746"/>
      <c r="Z74" s="746"/>
      <c r="AA74" s="746"/>
      <c r="AB74" s="746"/>
      <c r="AC74" s="746"/>
      <c r="AD74" s="746"/>
      <c r="AE74" s="746"/>
      <c r="AF74" s="746"/>
      <c r="AG74" s="301"/>
    </row>
    <row r="75" spans="2:33" ht="17.100000000000001" customHeight="1" x14ac:dyDescent="0.25">
      <c r="B75" s="754" t="str">
        <f>Income!B35</f>
        <v>Non-dependants’ contributions</v>
      </c>
      <c r="C75" s="754"/>
      <c r="D75" s="754"/>
      <c r="E75" s="754"/>
      <c r="F75" s="754"/>
      <c r="G75" s="754"/>
      <c r="H75" s="754"/>
      <c r="I75" s="754"/>
      <c r="J75" s="754"/>
      <c r="K75" s="754"/>
      <c r="L75" s="754"/>
      <c r="M75" s="607">
        <f>Conversions!H43</f>
        <v>0</v>
      </c>
      <c r="N75" s="607"/>
      <c r="O75" s="607"/>
      <c r="Q75" s="763" t="str">
        <f>Conversions!S43</f>
        <v/>
      </c>
      <c r="R75" s="764"/>
      <c r="S75" s="764"/>
      <c r="T75" s="764"/>
      <c r="U75" s="764"/>
      <c r="V75" s="764"/>
      <c r="W75" s="764"/>
      <c r="X75" s="764"/>
      <c r="Y75" s="764"/>
      <c r="Z75" s="764"/>
      <c r="AA75" s="764"/>
      <c r="AB75" s="764"/>
      <c r="AC75" s="764"/>
      <c r="AD75" s="764"/>
      <c r="AE75" s="764"/>
      <c r="AF75" s="764"/>
      <c r="AG75" s="301"/>
    </row>
    <row r="76" spans="2:33" ht="17.100000000000001" customHeight="1" x14ac:dyDescent="0.25">
      <c r="B76" s="754" t="str">
        <f>Income!B36</f>
        <v>Student loans and grants</v>
      </c>
      <c r="C76" s="754"/>
      <c r="D76" s="754"/>
      <c r="E76" s="754"/>
      <c r="F76" s="754"/>
      <c r="G76" s="754"/>
      <c r="H76" s="754"/>
      <c r="I76" s="754"/>
      <c r="J76" s="754"/>
      <c r="K76" s="754"/>
      <c r="L76" s="754"/>
      <c r="M76" s="607">
        <f>Conversions!H44</f>
        <v>0</v>
      </c>
      <c r="N76" s="607"/>
      <c r="O76" s="607"/>
      <c r="Q76" s="763" t="str">
        <f>Conversions!S44</f>
        <v/>
      </c>
      <c r="R76" s="764"/>
      <c r="S76" s="764"/>
      <c r="T76" s="764"/>
      <c r="U76" s="764"/>
      <c r="V76" s="764"/>
      <c r="W76" s="764"/>
      <c r="X76" s="764"/>
      <c r="Y76" s="764"/>
      <c r="Z76" s="764"/>
      <c r="AA76" s="764"/>
      <c r="AB76" s="764"/>
      <c r="AC76" s="764"/>
      <c r="AD76" s="764"/>
      <c r="AE76" s="764"/>
      <c r="AF76" s="764"/>
      <c r="AG76" s="301"/>
    </row>
    <row r="77" spans="2:33" ht="17.100000000000001" customHeight="1" x14ac:dyDescent="0.25">
      <c r="B77" s="757" t="str">
        <f>Income!B37</f>
        <v>Other income</v>
      </c>
      <c r="C77" s="757"/>
      <c r="D77" s="757"/>
      <c r="E77" s="757"/>
      <c r="F77" s="757"/>
      <c r="G77" s="757"/>
      <c r="H77" s="757"/>
      <c r="I77" s="757"/>
      <c r="J77" s="757"/>
      <c r="K77" s="757"/>
      <c r="L77" s="757"/>
      <c r="M77" s="607">
        <f>Conversions!H45</f>
        <v>0</v>
      </c>
      <c r="N77" s="607"/>
      <c r="O77" s="607"/>
      <c r="Q77" s="763" t="str">
        <f>Conversions!S45</f>
        <v/>
      </c>
      <c r="R77" s="764"/>
      <c r="S77" s="764"/>
      <c r="T77" s="764"/>
      <c r="U77" s="764"/>
      <c r="V77" s="764"/>
      <c r="W77" s="764"/>
      <c r="X77" s="764"/>
      <c r="Y77" s="764"/>
      <c r="Z77" s="764"/>
      <c r="AA77" s="764"/>
      <c r="AB77" s="764"/>
      <c r="AC77" s="764"/>
      <c r="AD77" s="764"/>
      <c r="AE77" s="764"/>
      <c r="AF77" s="764"/>
      <c r="AG77" s="301"/>
    </row>
    <row r="78" spans="2:33" ht="17.100000000000001" customHeight="1" x14ac:dyDescent="0.25">
      <c r="B78" s="756" t="str">
        <f>Income!B38</f>
        <v>Total other income per month</v>
      </c>
      <c r="C78" s="756"/>
      <c r="D78" s="756"/>
      <c r="E78" s="756"/>
      <c r="F78" s="756"/>
      <c r="G78" s="756"/>
      <c r="H78" s="756"/>
      <c r="I78" s="756"/>
      <c r="J78" s="756"/>
      <c r="K78" s="756"/>
      <c r="L78" s="756"/>
      <c r="M78" s="739">
        <f>Conversions!H46</f>
        <v>0</v>
      </c>
      <c r="N78" s="739"/>
      <c r="O78" s="739"/>
      <c r="Q78" s="379"/>
      <c r="R78" s="379"/>
      <c r="S78" s="379"/>
      <c r="T78" s="379"/>
      <c r="U78" s="379"/>
      <c r="V78" s="379"/>
      <c r="W78" s="379"/>
      <c r="X78" s="379"/>
      <c r="Y78" s="379"/>
      <c r="Z78" s="379"/>
      <c r="AA78" s="379"/>
      <c r="AB78" s="379"/>
      <c r="AC78" s="379"/>
      <c r="AD78" s="379"/>
      <c r="AE78" s="379"/>
      <c r="AF78" s="379"/>
      <c r="AG78" s="301"/>
    </row>
    <row r="79" spans="2:33" ht="15" customHeight="1" x14ac:dyDescent="0.25">
      <c r="B79" s="767"/>
      <c r="C79" s="767"/>
      <c r="D79" s="767"/>
      <c r="E79" s="767"/>
      <c r="F79" s="767"/>
      <c r="G79" s="767"/>
      <c r="H79" s="767"/>
      <c r="I79" s="767"/>
      <c r="J79" s="767"/>
      <c r="K79" s="767"/>
      <c r="L79" s="767"/>
      <c r="Q79" s="379"/>
      <c r="R79" s="379"/>
      <c r="S79" s="379"/>
      <c r="T79" s="379"/>
      <c r="U79" s="379"/>
      <c r="V79" s="379"/>
      <c r="W79" s="379"/>
      <c r="X79" s="379"/>
      <c r="Y79" s="379"/>
      <c r="Z79" s="379"/>
      <c r="AA79" s="379"/>
      <c r="AB79" s="379"/>
      <c r="AC79" s="379"/>
      <c r="AD79" s="379"/>
      <c r="AE79" s="379"/>
      <c r="AF79" s="379"/>
      <c r="AG79" s="301"/>
    </row>
    <row r="80" spans="2:33" ht="15" customHeight="1" x14ac:dyDescent="0.25">
      <c r="B80" s="767"/>
      <c r="C80" s="767"/>
      <c r="D80" s="767"/>
      <c r="E80" s="767"/>
      <c r="F80" s="767"/>
      <c r="G80" s="767"/>
      <c r="H80" s="767"/>
      <c r="I80" s="767"/>
      <c r="J80" s="767"/>
      <c r="K80" s="767"/>
      <c r="L80" s="767"/>
      <c r="Q80" s="379"/>
      <c r="R80" s="379"/>
      <c r="S80" s="379"/>
      <c r="T80" s="379"/>
      <c r="U80" s="379"/>
      <c r="V80" s="379"/>
      <c r="W80" s="379"/>
      <c r="X80" s="379"/>
      <c r="Y80" s="379"/>
      <c r="Z80" s="379"/>
      <c r="AA80" s="379"/>
      <c r="AB80" s="379"/>
      <c r="AC80" s="379"/>
      <c r="AD80" s="379"/>
      <c r="AE80" s="379"/>
      <c r="AF80" s="379"/>
      <c r="AG80" s="301"/>
    </row>
    <row r="81" spans="2:33" ht="15" customHeight="1" x14ac:dyDescent="0.25">
      <c r="B81" s="767"/>
      <c r="C81" s="767"/>
      <c r="D81" s="767"/>
      <c r="E81" s="767"/>
      <c r="F81" s="767"/>
      <c r="G81" s="767"/>
      <c r="H81" s="767"/>
      <c r="I81" s="767"/>
      <c r="J81" s="767"/>
      <c r="K81" s="767"/>
      <c r="L81" s="767"/>
      <c r="Q81" s="379"/>
      <c r="R81" s="379"/>
      <c r="S81" s="379"/>
      <c r="T81" s="379"/>
      <c r="U81" s="379"/>
      <c r="V81" s="379"/>
      <c r="W81" s="379"/>
      <c r="X81" s="379"/>
      <c r="Y81" s="379"/>
      <c r="Z81" s="379"/>
      <c r="AA81" s="379"/>
      <c r="AB81" s="379"/>
      <c r="AC81" s="379"/>
      <c r="AD81" s="379"/>
      <c r="AE81" s="379"/>
      <c r="AF81" s="379"/>
      <c r="AG81" s="301"/>
    </row>
    <row r="82" spans="2:33" ht="28.5" customHeight="1" thickBot="1" x14ac:dyDescent="0.3">
      <c r="B82" s="371" t="s">
        <v>249</v>
      </c>
      <c r="C82" s="371"/>
      <c r="D82" s="371"/>
      <c r="E82" s="371"/>
      <c r="F82" s="371"/>
      <c r="G82" s="371"/>
      <c r="H82" s="371"/>
      <c r="I82" s="371"/>
      <c r="J82" s="371"/>
      <c r="K82" s="371"/>
      <c r="L82" s="371"/>
      <c r="M82" s="294"/>
      <c r="N82" s="294"/>
      <c r="O82" s="294"/>
      <c r="P82" s="294"/>
      <c r="Q82" s="380"/>
      <c r="R82" s="380"/>
      <c r="S82" s="380"/>
      <c r="T82" s="380"/>
      <c r="U82" s="380"/>
      <c r="V82" s="380"/>
      <c r="W82" s="380"/>
      <c r="X82" s="380"/>
      <c r="Y82" s="380"/>
      <c r="Z82" s="380"/>
      <c r="AA82" s="380"/>
      <c r="AB82" s="380"/>
      <c r="AC82" s="380"/>
      <c r="AD82" s="380"/>
      <c r="AE82" s="380"/>
      <c r="AF82" s="380"/>
      <c r="AG82" s="301"/>
    </row>
    <row r="83" spans="2:33" ht="21" customHeight="1" x14ac:dyDescent="0.25">
      <c r="B83" s="747" t="str">
        <f>'Outgoings - Fixed'!B3</f>
        <v xml:space="preserve">Home and contents </v>
      </c>
      <c r="C83" s="747"/>
      <c r="D83" s="747"/>
      <c r="E83" s="747"/>
      <c r="F83" s="747"/>
      <c r="G83" s="747"/>
      <c r="H83" s="747"/>
      <c r="I83" s="747"/>
      <c r="J83" s="747"/>
      <c r="K83" s="747"/>
      <c r="L83" s="747"/>
      <c r="M83" s="702" t="s">
        <v>237</v>
      </c>
      <c r="N83" s="702"/>
      <c r="O83" s="702"/>
      <c r="Q83" s="703" t="s">
        <v>11</v>
      </c>
      <c r="R83" s="703"/>
      <c r="S83" s="703"/>
      <c r="T83" s="703"/>
      <c r="U83" s="703"/>
      <c r="V83" s="703"/>
      <c r="W83" s="703"/>
      <c r="X83" s="703"/>
      <c r="Y83" s="703"/>
      <c r="Z83" s="703"/>
      <c r="AA83" s="703"/>
      <c r="AB83" s="703"/>
      <c r="AC83" s="703"/>
      <c r="AD83" s="703"/>
      <c r="AE83" s="703"/>
      <c r="AF83" s="703"/>
      <c r="AG83" s="301"/>
    </row>
    <row r="84" spans="2:33" ht="17.100000000000001" customHeight="1" x14ac:dyDescent="0.25">
      <c r="B84" s="748" t="str">
        <f>Conversions!C52</f>
        <v>Rent</v>
      </c>
      <c r="C84" s="748"/>
      <c r="D84" s="748"/>
      <c r="E84" s="748"/>
      <c r="F84" s="748"/>
      <c r="G84" s="748"/>
      <c r="H84" s="748"/>
      <c r="I84" s="748"/>
      <c r="J84" s="748"/>
      <c r="K84" s="748"/>
      <c r="L84" s="748"/>
      <c r="M84" s="607">
        <f>Conversions!H52</f>
        <v>0</v>
      </c>
      <c r="N84" s="607"/>
      <c r="O84" s="607"/>
      <c r="Q84" s="751" t="str">
        <f>Conversions!S52</f>
        <v/>
      </c>
      <c r="R84" s="751"/>
      <c r="S84" s="751"/>
      <c r="T84" s="751"/>
      <c r="U84" s="751"/>
      <c r="V84" s="751"/>
      <c r="W84" s="751"/>
      <c r="X84" s="751"/>
      <c r="Y84" s="751"/>
      <c r="Z84" s="751"/>
      <c r="AA84" s="751"/>
      <c r="AB84" s="751"/>
      <c r="AC84" s="751"/>
      <c r="AD84" s="751"/>
      <c r="AE84" s="751"/>
      <c r="AF84" s="751"/>
      <c r="AG84" s="301"/>
    </row>
    <row r="85" spans="2:33" ht="27" customHeight="1" x14ac:dyDescent="0.25">
      <c r="B85" s="699" t="str">
        <f>Conversions!C53</f>
        <v>Ground rent &amp; service charges  
(factor fees if you live in Scotland)</v>
      </c>
      <c r="C85" s="699"/>
      <c r="D85" s="699"/>
      <c r="E85" s="699"/>
      <c r="F85" s="699"/>
      <c r="G85" s="699"/>
      <c r="H85" s="699"/>
      <c r="I85" s="699"/>
      <c r="J85" s="699"/>
      <c r="K85" s="699"/>
      <c r="L85" s="699"/>
      <c r="M85" s="759">
        <f>Conversions!H53</f>
        <v>0</v>
      </c>
      <c r="N85" s="759"/>
      <c r="O85" s="759"/>
      <c r="Q85" s="752" t="str">
        <f>Conversions!S53</f>
        <v/>
      </c>
      <c r="R85" s="752"/>
      <c r="S85" s="752"/>
      <c r="T85" s="752"/>
      <c r="U85" s="752"/>
      <c r="V85" s="752"/>
      <c r="W85" s="752"/>
      <c r="X85" s="752"/>
      <c r="Y85" s="752"/>
      <c r="Z85" s="752"/>
      <c r="AA85" s="752"/>
      <c r="AB85" s="752"/>
      <c r="AC85" s="752"/>
      <c r="AD85" s="752"/>
      <c r="AE85" s="752"/>
      <c r="AF85" s="752"/>
      <c r="AG85" s="301"/>
    </row>
    <row r="86" spans="2:33" ht="17.100000000000001" customHeight="1" x14ac:dyDescent="0.25">
      <c r="B86" s="699" t="str">
        <f>Conversions!C54</f>
        <v>Mortgage</v>
      </c>
      <c r="C86" s="699"/>
      <c r="D86" s="699"/>
      <c r="E86" s="699"/>
      <c r="F86" s="699"/>
      <c r="G86" s="699"/>
      <c r="H86" s="699"/>
      <c r="I86" s="699"/>
      <c r="J86" s="699"/>
      <c r="K86" s="699"/>
      <c r="L86" s="699"/>
      <c r="M86" s="607">
        <f>Conversions!H54</f>
        <v>0</v>
      </c>
      <c r="N86" s="607"/>
      <c r="O86" s="607"/>
      <c r="Q86" s="744" t="str">
        <f>Conversions!S54</f>
        <v/>
      </c>
      <c r="R86" s="744"/>
      <c r="S86" s="744"/>
      <c r="T86" s="744"/>
      <c r="U86" s="744"/>
      <c r="V86" s="744"/>
      <c r="W86" s="744"/>
      <c r="X86" s="744"/>
      <c r="Y86" s="744"/>
      <c r="Z86" s="744"/>
      <c r="AA86" s="744"/>
      <c r="AB86" s="744"/>
      <c r="AC86" s="744"/>
      <c r="AD86" s="744"/>
      <c r="AE86" s="744"/>
      <c r="AF86" s="744"/>
      <c r="AG86" s="301"/>
    </row>
    <row r="87" spans="2:33" ht="17.100000000000001" customHeight="1" x14ac:dyDescent="0.25">
      <c r="B87" s="699" t="str">
        <f>Conversions!C55</f>
        <v>Mortgage endowment</v>
      </c>
      <c r="C87" s="699"/>
      <c r="D87" s="699"/>
      <c r="E87" s="699"/>
      <c r="F87" s="699"/>
      <c r="G87" s="699"/>
      <c r="H87" s="699"/>
      <c r="I87" s="699"/>
      <c r="J87" s="699"/>
      <c r="K87" s="699"/>
      <c r="L87" s="699"/>
      <c r="M87" s="607">
        <f>Conversions!H55</f>
        <v>0</v>
      </c>
      <c r="N87" s="607"/>
      <c r="O87" s="607"/>
      <c r="Q87" s="744" t="str">
        <f>Conversions!S55</f>
        <v/>
      </c>
      <c r="R87" s="744"/>
      <c r="S87" s="744"/>
      <c r="T87" s="744"/>
      <c r="U87" s="744"/>
      <c r="V87" s="744"/>
      <c r="W87" s="744"/>
      <c r="X87" s="744"/>
      <c r="Y87" s="744"/>
      <c r="Z87" s="744"/>
      <c r="AA87" s="744"/>
      <c r="AB87" s="744"/>
      <c r="AC87" s="744"/>
      <c r="AD87" s="744"/>
      <c r="AE87" s="744"/>
      <c r="AF87" s="744"/>
      <c r="AG87" s="301"/>
    </row>
    <row r="88" spans="2:33" ht="17.100000000000001" customHeight="1" x14ac:dyDescent="0.25">
      <c r="B88" s="699" t="str">
        <f>Conversions!C56</f>
        <v>Secured loans</v>
      </c>
      <c r="C88" s="699"/>
      <c r="D88" s="699"/>
      <c r="E88" s="699"/>
      <c r="F88" s="699"/>
      <c r="G88" s="699"/>
      <c r="H88" s="699"/>
      <c r="I88" s="699"/>
      <c r="J88" s="699"/>
      <c r="K88" s="699"/>
      <c r="L88" s="699"/>
      <c r="M88" s="607">
        <f>Conversions!H56</f>
        <v>0</v>
      </c>
      <c r="N88" s="607"/>
      <c r="O88" s="607"/>
      <c r="Q88" s="744" t="str">
        <f>Conversions!S56</f>
        <v/>
      </c>
      <c r="R88" s="744"/>
      <c r="S88" s="744"/>
      <c r="T88" s="744"/>
      <c r="U88" s="744"/>
      <c r="V88" s="744"/>
      <c r="W88" s="744"/>
      <c r="X88" s="744"/>
      <c r="Y88" s="744"/>
      <c r="Z88" s="744"/>
      <c r="AA88" s="744"/>
      <c r="AB88" s="744"/>
      <c r="AC88" s="744"/>
      <c r="AD88" s="744"/>
      <c r="AE88" s="744"/>
      <c r="AF88" s="744"/>
      <c r="AG88" s="301"/>
    </row>
    <row r="89" spans="2:33" ht="27" customHeight="1" x14ac:dyDescent="0.25">
      <c r="B89" s="699" t="str">
        <f>Conversions!C57</f>
        <v>Council tax/rates (including water charge if you 
live in Scotland and rates in NI)</v>
      </c>
      <c r="C89" s="699"/>
      <c r="D89" s="699"/>
      <c r="E89" s="699"/>
      <c r="F89" s="699"/>
      <c r="G89" s="699"/>
      <c r="H89" s="699"/>
      <c r="I89" s="699"/>
      <c r="J89" s="699"/>
      <c r="K89" s="699"/>
      <c r="L89" s="699"/>
      <c r="M89" s="759">
        <f>Conversions!H57</f>
        <v>0</v>
      </c>
      <c r="N89" s="759"/>
      <c r="O89" s="759"/>
      <c r="Q89" s="744" t="str">
        <f>Conversions!S57</f>
        <v/>
      </c>
      <c r="R89" s="744"/>
      <c r="S89" s="744"/>
      <c r="T89" s="744"/>
      <c r="U89" s="744"/>
      <c r="V89" s="744"/>
      <c r="W89" s="744"/>
      <c r="X89" s="744"/>
      <c r="Y89" s="744"/>
      <c r="Z89" s="744"/>
      <c r="AA89" s="744"/>
      <c r="AB89" s="744"/>
      <c r="AC89" s="744"/>
      <c r="AD89" s="744"/>
      <c r="AE89" s="744"/>
      <c r="AF89" s="744"/>
      <c r="AG89" s="301"/>
    </row>
    <row r="90" spans="2:33" ht="27" customHeight="1" x14ac:dyDescent="0.25">
      <c r="B90" s="699" t="str">
        <f>Conversions!C58</f>
        <v>Appliance &amp; furniture rental (including appliance 
and furniture HP, conditional sale and so on)</v>
      </c>
      <c r="C90" s="699"/>
      <c r="D90" s="699"/>
      <c r="E90" s="699"/>
      <c r="F90" s="699"/>
      <c r="G90" s="699"/>
      <c r="H90" s="699"/>
      <c r="I90" s="699"/>
      <c r="J90" s="699"/>
      <c r="K90" s="699"/>
      <c r="L90" s="699"/>
      <c r="M90" s="759">
        <f>Conversions!H58</f>
        <v>0</v>
      </c>
      <c r="N90" s="759"/>
      <c r="O90" s="759"/>
      <c r="Q90" s="744" t="str">
        <f>Conversions!S58</f>
        <v/>
      </c>
      <c r="R90" s="744"/>
      <c r="S90" s="744"/>
      <c r="T90" s="744"/>
      <c r="U90" s="744"/>
      <c r="V90" s="744"/>
      <c r="W90" s="744"/>
      <c r="X90" s="744"/>
      <c r="Y90" s="744"/>
      <c r="Z90" s="744"/>
      <c r="AA90" s="744"/>
      <c r="AB90" s="744"/>
      <c r="AC90" s="744"/>
      <c r="AD90" s="744"/>
      <c r="AE90" s="744"/>
      <c r="AF90" s="744"/>
      <c r="AG90" s="301"/>
    </row>
    <row r="91" spans="2:33" ht="17.100000000000001" customHeight="1" x14ac:dyDescent="0.25">
      <c r="B91" s="699" t="str">
        <f>Conversions!C59</f>
        <v>TV licence</v>
      </c>
      <c r="C91" s="699"/>
      <c r="D91" s="699"/>
      <c r="E91" s="699"/>
      <c r="F91" s="699"/>
      <c r="G91" s="699"/>
      <c r="H91" s="699"/>
      <c r="I91" s="699"/>
      <c r="J91" s="699"/>
      <c r="K91" s="699"/>
      <c r="L91" s="699"/>
      <c r="M91" s="607">
        <f>Conversions!H59</f>
        <v>0</v>
      </c>
      <c r="N91" s="607"/>
      <c r="O91" s="607"/>
      <c r="Q91" s="744" t="str">
        <f>Conversions!S59</f>
        <v/>
      </c>
      <c r="R91" s="744"/>
      <c r="S91" s="744"/>
      <c r="T91" s="744"/>
      <c r="U91" s="744"/>
      <c r="V91" s="744"/>
      <c r="W91" s="744"/>
      <c r="X91" s="744"/>
      <c r="Y91" s="744"/>
      <c r="Z91" s="744"/>
      <c r="AA91" s="744"/>
      <c r="AB91" s="744"/>
      <c r="AC91" s="744"/>
      <c r="AD91" s="744"/>
      <c r="AE91" s="744"/>
      <c r="AF91" s="744"/>
      <c r="AG91" s="301"/>
    </row>
    <row r="92" spans="2:33" ht="17.100000000000001" customHeight="1" x14ac:dyDescent="0.25">
      <c r="B92" s="743" t="str">
        <f>Conversions!C60</f>
        <v>Other costs</v>
      </c>
      <c r="C92" s="743"/>
      <c r="D92" s="743"/>
      <c r="E92" s="743"/>
      <c r="F92" s="743"/>
      <c r="G92" s="743"/>
      <c r="H92" s="743"/>
      <c r="I92" s="743"/>
      <c r="J92" s="743"/>
      <c r="K92" s="743"/>
      <c r="L92" s="743"/>
      <c r="M92" s="607">
        <f>Conversions!H60</f>
        <v>0</v>
      </c>
      <c r="N92" s="607"/>
      <c r="O92" s="607"/>
      <c r="Q92" s="744" t="str">
        <f>Conversions!S60</f>
        <v/>
      </c>
      <c r="R92" s="744"/>
      <c r="S92" s="744"/>
      <c r="T92" s="744"/>
      <c r="U92" s="744"/>
      <c r="V92" s="744"/>
      <c r="W92" s="744"/>
      <c r="X92" s="744"/>
      <c r="Y92" s="744"/>
      <c r="Z92" s="744"/>
      <c r="AA92" s="744"/>
      <c r="AB92" s="744"/>
      <c r="AC92" s="744"/>
      <c r="AD92" s="744"/>
      <c r="AE92" s="744"/>
      <c r="AF92" s="744"/>
      <c r="AG92" s="301"/>
    </row>
    <row r="93" spans="2:33" ht="17.100000000000001" customHeight="1" x14ac:dyDescent="0.25">
      <c r="B93" s="742" t="str">
        <f>Conversions!C61</f>
        <v>Total home &amp; contents costs per month</v>
      </c>
      <c r="C93" s="742"/>
      <c r="D93" s="742"/>
      <c r="E93" s="742"/>
      <c r="F93" s="742"/>
      <c r="G93" s="742"/>
      <c r="H93" s="742"/>
      <c r="I93" s="742"/>
      <c r="J93" s="742"/>
      <c r="K93" s="742"/>
      <c r="L93" s="742"/>
      <c r="M93" s="739">
        <f>Conversions!H61</f>
        <v>0</v>
      </c>
      <c r="N93" s="739"/>
      <c r="O93" s="739"/>
      <c r="Q93" s="379"/>
      <c r="R93" s="379"/>
      <c r="S93" s="379"/>
      <c r="T93" s="379"/>
      <c r="U93" s="379"/>
      <c r="V93" s="379"/>
      <c r="W93" s="379"/>
      <c r="X93" s="379"/>
      <c r="Y93" s="379"/>
      <c r="Z93" s="379"/>
      <c r="AA93" s="379"/>
      <c r="AB93" s="379"/>
      <c r="AC93" s="379"/>
      <c r="AD93" s="379"/>
      <c r="AE93" s="379"/>
      <c r="AF93" s="379"/>
      <c r="AG93" s="301"/>
    </row>
    <row r="94" spans="2:33" ht="15" customHeight="1" x14ac:dyDescent="0.25">
      <c r="B94" s="741"/>
      <c r="C94" s="741"/>
      <c r="D94" s="741"/>
      <c r="E94" s="741"/>
      <c r="F94" s="741"/>
      <c r="G94" s="741"/>
      <c r="H94" s="741"/>
      <c r="I94" s="741"/>
      <c r="J94" s="741"/>
      <c r="K94" s="741"/>
      <c r="L94" s="741"/>
      <c r="Q94" s="379"/>
      <c r="R94" s="379"/>
      <c r="S94" s="379"/>
      <c r="T94" s="379"/>
      <c r="U94" s="379"/>
      <c r="V94" s="379"/>
      <c r="W94" s="379"/>
      <c r="X94" s="379"/>
      <c r="Y94" s="379"/>
      <c r="Z94" s="379"/>
      <c r="AA94" s="379"/>
      <c r="AB94" s="379"/>
      <c r="AC94" s="379"/>
      <c r="AD94" s="379"/>
      <c r="AE94" s="379"/>
      <c r="AF94" s="379"/>
      <c r="AG94" s="301"/>
    </row>
    <row r="95" spans="2:33" ht="15" customHeight="1" x14ac:dyDescent="0.25">
      <c r="B95" s="697" t="str">
        <f>'Outgoings - Fixed'!B15</f>
        <v xml:space="preserve">Utilities </v>
      </c>
      <c r="C95" s="697"/>
      <c r="D95" s="697"/>
      <c r="E95" s="697"/>
      <c r="F95" s="697"/>
      <c r="G95" s="697"/>
      <c r="H95" s="697"/>
      <c r="I95" s="697"/>
      <c r="J95" s="697"/>
      <c r="K95" s="697"/>
      <c r="L95" s="697"/>
      <c r="M95" s="702" t="s">
        <v>237</v>
      </c>
      <c r="N95" s="702"/>
      <c r="O95" s="702"/>
      <c r="Q95" s="703" t="s">
        <v>11</v>
      </c>
      <c r="R95" s="703"/>
      <c r="S95" s="703"/>
      <c r="T95" s="703"/>
      <c r="U95" s="703"/>
      <c r="V95" s="703"/>
      <c r="W95" s="703"/>
      <c r="X95" s="703"/>
      <c r="Y95" s="703"/>
      <c r="Z95" s="703"/>
      <c r="AA95" s="703"/>
      <c r="AB95" s="703"/>
      <c r="AC95" s="703"/>
      <c r="AD95" s="703"/>
      <c r="AE95" s="703"/>
      <c r="AF95" s="703"/>
      <c r="AG95" s="301"/>
    </row>
    <row r="96" spans="2:33" ht="17.100000000000001" customHeight="1" x14ac:dyDescent="0.25">
      <c r="B96" s="698" t="str">
        <f>Conversions!C64</f>
        <v>Gas</v>
      </c>
      <c r="C96" s="698"/>
      <c r="D96" s="698"/>
      <c r="E96" s="698"/>
      <c r="F96" s="698"/>
      <c r="G96" s="698"/>
      <c r="H96" s="698"/>
      <c r="I96" s="698"/>
      <c r="J96" s="698"/>
      <c r="K96" s="698"/>
      <c r="L96" s="698"/>
      <c r="M96" s="607">
        <f>Conversions!H64</f>
        <v>0</v>
      </c>
      <c r="N96" s="607"/>
      <c r="O96" s="607"/>
      <c r="Q96" s="751" t="str">
        <f>Conversions!S64</f>
        <v/>
      </c>
      <c r="R96" s="751"/>
      <c r="S96" s="751"/>
      <c r="T96" s="751"/>
      <c r="U96" s="751"/>
      <c r="V96" s="751"/>
      <c r="W96" s="751"/>
      <c r="X96" s="751"/>
      <c r="Y96" s="751"/>
      <c r="Z96" s="751"/>
      <c r="AA96" s="751"/>
      <c r="AB96" s="751"/>
      <c r="AC96" s="751"/>
      <c r="AD96" s="751"/>
      <c r="AE96" s="751"/>
      <c r="AF96" s="751"/>
      <c r="AG96" s="301"/>
    </row>
    <row r="97" spans="2:33" ht="17.100000000000001" customHeight="1" x14ac:dyDescent="0.25">
      <c r="B97" s="699" t="str">
        <f>Conversions!C65</f>
        <v>Electricity</v>
      </c>
      <c r="C97" s="699"/>
      <c r="D97" s="699"/>
      <c r="E97" s="699"/>
      <c r="F97" s="699"/>
      <c r="G97" s="699"/>
      <c r="H97" s="699"/>
      <c r="I97" s="699"/>
      <c r="J97" s="699"/>
      <c r="K97" s="699"/>
      <c r="L97" s="699"/>
      <c r="M97" s="607">
        <f>Conversions!H65</f>
        <v>0</v>
      </c>
      <c r="N97" s="607"/>
      <c r="O97" s="607"/>
      <c r="Q97" s="752" t="str">
        <f>Conversions!S65</f>
        <v/>
      </c>
      <c r="R97" s="752"/>
      <c r="S97" s="752"/>
      <c r="T97" s="752"/>
      <c r="U97" s="752"/>
      <c r="V97" s="752"/>
      <c r="W97" s="752"/>
      <c r="X97" s="752"/>
      <c r="Y97" s="752"/>
      <c r="Z97" s="752"/>
      <c r="AA97" s="752"/>
      <c r="AB97" s="752"/>
      <c r="AC97" s="752"/>
      <c r="AD97" s="752"/>
      <c r="AE97" s="752"/>
      <c r="AF97" s="752"/>
      <c r="AG97" s="301"/>
    </row>
    <row r="98" spans="2:33" ht="17.100000000000001" customHeight="1" x14ac:dyDescent="0.25">
      <c r="B98" s="699" t="str">
        <f>Conversions!C66</f>
        <v>Other costs (including coal, oil, calor gas etc.)</v>
      </c>
      <c r="C98" s="699"/>
      <c r="D98" s="699"/>
      <c r="E98" s="699"/>
      <c r="F98" s="699"/>
      <c r="G98" s="699"/>
      <c r="H98" s="699"/>
      <c r="I98" s="699"/>
      <c r="J98" s="699"/>
      <c r="K98" s="699"/>
      <c r="L98" s="699"/>
      <c r="M98" s="607">
        <f>Conversions!H66</f>
        <v>0</v>
      </c>
      <c r="N98" s="607"/>
      <c r="O98" s="607"/>
      <c r="Q98" s="752" t="str">
        <f>Conversions!S66</f>
        <v/>
      </c>
      <c r="R98" s="752"/>
      <c r="S98" s="752"/>
      <c r="T98" s="752"/>
      <c r="U98" s="752"/>
      <c r="V98" s="752"/>
      <c r="W98" s="752"/>
      <c r="X98" s="752"/>
      <c r="Y98" s="752"/>
      <c r="Z98" s="752"/>
      <c r="AA98" s="752"/>
      <c r="AB98" s="752"/>
      <c r="AC98" s="752"/>
      <c r="AD98" s="752"/>
      <c r="AE98" s="752"/>
      <c r="AF98" s="752"/>
      <c r="AG98" s="301"/>
    </row>
    <row r="99" spans="2:33" ht="17.100000000000001" customHeight="1" x14ac:dyDescent="0.25">
      <c r="B99" s="743" t="str">
        <f>Conversions!C67</f>
        <v>Other expenditure</v>
      </c>
      <c r="C99" s="743"/>
      <c r="D99" s="743"/>
      <c r="E99" s="743"/>
      <c r="F99" s="743"/>
      <c r="G99" s="743"/>
      <c r="H99" s="743"/>
      <c r="I99" s="743"/>
      <c r="J99" s="743"/>
      <c r="K99" s="743"/>
      <c r="L99" s="743"/>
      <c r="M99" s="607">
        <f>Conversions!H67</f>
        <v>0</v>
      </c>
      <c r="N99" s="607"/>
      <c r="O99" s="607"/>
      <c r="Q99" s="752" t="str">
        <f>Conversions!S67</f>
        <v/>
      </c>
      <c r="R99" s="752"/>
      <c r="S99" s="752"/>
      <c r="T99" s="752"/>
      <c r="U99" s="752"/>
      <c r="V99" s="752"/>
      <c r="W99" s="752"/>
      <c r="X99" s="752"/>
      <c r="Y99" s="752"/>
      <c r="Z99" s="752"/>
      <c r="AA99" s="752"/>
      <c r="AB99" s="752"/>
      <c r="AC99" s="752"/>
      <c r="AD99" s="752"/>
      <c r="AE99" s="752"/>
      <c r="AF99" s="752"/>
      <c r="AG99" s="301"/>
    </row>
    <row r="100" spans="2:33" ht="17.100000000000001" customHeight="1" x14ac:dyDescent="0.25">
      <c r="B100" s="742" t="str">
        <f>Conversions!C69</f>
        <v>Total utilities costs per month</v>
      </c>
      <c r="C100" s="742"/>
      <c r="D100" s="742"/>
      <c r="E100" s="742"/>
      <c r="F100" s="742"/>
      <c r="G100" s="742"/>
      <c r="H100" s="742"/>
      <c r="I100" s="742"/>
      <c r="J100" s="742"/>
      <c r="K100" s="742"/>
      <c r="L100" s="742"/>
      <c r="M100" s="739">
        <f>Conversions!H69</f>
        <v>0</v>
      </c>
      <c r="N100" s="739"/>
      <c r="O100" s="739"/>
      <c r="Q100" s="379"/>
      <c r="R100" s="379"/>
      <c r="S100" s="379"/>
      <c r="T100" s="379"/>
      <c r="U100" s="379"/>
      <c r="V100" s="379"/>
      <c r="W100" s="379"/>
      <c r="X100" s="379"/>
      <c r="Y100" s="379"/>
      <c r="Z100" s="379"/>
      <c r="AA100" s="379"/>
      <c r="AB100" s="379"/>
      <c r="AC100" s="379"/>
      <c r="AD100" s="379"/>
      <c r="AE100" s="379"/>
      <c r="AF100" s="379"/>
      <c r="AG100" s="301"/>
    </row>
    <row r="101" spans="2:33" ht="15" customHeight="1" x14ac:dyDescent="0.25">
      <c r="B101" s="741"/>
      <c r="C101" s="741"/>
      <c r="D101" s="741"/>
      <c r="E101" s="741"/>
      <c r="F101" s="741"/>
      <c r="G101" s="741"/>
      <c r="H101" s="741"/>
      <c r="I101" s="741"/>
      <c r="J101" s="741"/>
      <c r="K101" s="741"/>
      <c r="L101" s="741"/>
      <c r="Q101" s="379"/>
      <c r="R101" s="379"/>
      <c r="S101" s="379"/>
      <c r="T101" s="379"/>
      <c r="U101" s="379"/>
      <c r="V101" s="379"/>
      <c r="W101" s="379"/>
      <c r="X101" s="379"/>
      <c r="Y101" s="379"/>
      <c r="Z101" s="379"/>
      <c r="AA101" s="379"/>
      <c r="AB101" s="379"/>
      <c r="AC101" s="379"/>
      <c r="AD101" s="379"/>
      <c r="AE101" s="379"/>
      <c r="AF101" s="379"/>
      <c r="AG101" s="301"/>
    </row>
    <row r="102" spans="2:33" ht="15" customHeight="1" x14ac:dyDescent="0.25">
      <c r="B102" s="697" t="str">
        <f>'Outgoings - Fixed'!B22</f>
        <v xml:space="preserve">Water </v>
      </c>
      <c r="C102" s="697"/>
      <c r="D102" s="697"/>
      <c r="E102" s="697"/>
      <c r="F102" s="697"/>
      <c r="G102" s="697"/>
      <c r="H102" s="697"/>
      <c r="I102" s="697"/>
      <c r="J102" s="697"/>
      <c r="K102" s="697"/>
      <c r="L102" s="697"/>
      <c r="M102" s="702" t="s">
        <v>237</v>
      </c>
      <c r="N102" s="702"/>
      <c r="O102" s="702"/>
      <c r="Q102" s="703" t="s">
        <v>11</v>
      </c>
      <c r="R102" s="703"/>
      <c r="S102" s="703"/>
      <c r="T102" s="703"/>
      <c r="U102" s="703"/>
      <c r="V102" s="703"/>
      <c r="W102" s="703"/>
      <c r="X102" s="703"/>
      <c r="Y102" s="703"/>
      <c r="Z102" s="703"/>
      <c r="AA102" s="703"/>
      <c r="AB102" s="703"/>
      <c r="AC102" s="703"/>
      <c r="AD102" s="703"/>
      <c r="AE102" s="703"/>
      <c r="AF102" s="703"/>
      <c r="AG102" s="301"/>
    </row>
    <row r="103" spans="2:33" ht="17.100000000000001" customHeight="1" x14ac:dyDescent="0.25">
      <c r="B103" s="698" t="str">
        <f>Conversions!C72</f>
        <v>Water supply</v>
      </c>
      <c r="C103" s="698"/>
      <c r="D103" s="698"/>
      <c r="E103" s="698"/>
      <c r="F103" s="698"/>
      <c r="G103" s="698"/>
      <c r="H103" s="698"/>
      <c r="I103" s="698"/>
      <c r="J103" s="698"/>
      <c r="K103" s="698"/>
      <c r="L103" s="698"/>
      <c r="M103" s="607">
        <f>Conversions!H72</f>
        <v>0</v>
      </c>
      <c r="N103" s="607"/>
      <c r="O103" s="607"/>
      <c r="Q103" s="745" t="str">
        <f>Conversions!S72</f>
        <v/>
      </c>
      <c r="R103" s="745"/>
      <c r="S103" s="745"/>
      <c r="T103" s="745"/>
      <c r="U103" s="745"/>
      <c r="V103" s="745"/>
      <c r="W103" s="745"/>
      <c r="X103" s="745"/>
      <c r="Y103" s="745"/>
      <c r="Z103" s="745"/>
      <c r="AA103" s="745"/>
      <c r="AB103" s="745"/>
      <c r="AC103" s="745"/>
      <c r="AD103" s="745"/>
      <c r="AE103" s="745"/>
      <c r="AF103" s="745"/>
      <c r="AG103" s="301"/>
    </row>
    <row r="104" spans="2:33" ht="17.100000000000001" customHeight="1" x14ac:dyDescent="0.25">
      <c r="B104" s="743" t="str">
        <f>Conversions!C73</f>
        <v>Water waste</v>
      </c>
      <c r="C104" s="743"/>
      <c r="D104" s="743"/>
      <c r="E104" s="743"/>
      <c r="F104" s="743"/>
      <c r="G104" s="743"/>
      <c r="H104" s="743"/>
      <c r="I104" s="743"/>
      <c r="J104" s="743"/>
      <c r="K104" s="743"/>
      <c r="L104" s="743"/>
      <c r="M104" s="607">
        <f>Conversions!H73</f>
        <v>0</v>
      </c>
      <c r="N104" s="607"/>
      <c r="O104" s="607"/>
      <c r="Q104" s="746" t="str">
        <f>Conversions!S73</f>
        <v/>
      </c>
      <c r="R104" s="746"/>
      <c r="S104" s="746"/>
      <c r="T104" s="746"/>
      <c r="U104" s="746"/>
      <c r="V104" s="746"/>
      <c r="W104" s="746"/>
      <c r="X104" s="746"/>
      <c r="Y104" s="746"/>
      <c r="Z104" s="746"/>
      <c r="AA104" s="746"/>
      <c r="AB104" s="746"/>
      <c r="AC104" s="746"/>
      <c r="AD104" s="746"/>
      <c r="AE104" s="746"/>
      <c r="AF104" s="746"/>
      <c r="AG104" s="301"/>
    </row>
    <row r="105" spans="2:33" ht="17.100000000000001" customHeight="1" x14ac:dyDescent="0.25">
      <c r="B105" s="742" t="str">
        <f>Conversions!C75</f>
        <v>Total water costs per month</v>
      </c>
      <c r="C105" s="742"/>
      <c r="D105" s="742"/>
      <c r="E105" s="742"/>
      <c r="F105" s="742"/>
      <c r="G105" s="742"/>
      <c r="H105" s="742"/>
      <c r="I105" s="742"/>
      <c r="J105" s="742"/>
      <c r="K105" s="742"/>
      <c r="L105" s="742"/>
      <c r="M105" s="739">
        <f>Conversions!H75</f>
        <v>0</v>
      </c>
      <c r="N105" s="739"/>
      <c r="O105" s="739"/>
      <c r="Q105" s="379"/>
      <c r="R105" s="379"/>
      <c r="S105" s="379"/>
      <c r="T105" s="379"/>
      <c r="U105" s="379"/>
      <c r="V105" s="379"/>
      <c r="W105" s="379"/>
      <c r="X105" s="379"/>
      <c r="Y105" s="379"/>
      <c r="Z105" s="379"/>
      <c r="AA105" s="379"/>
      <c r="AB105" s="379"/>
      <c r="AC105" s="379"/>
      <c r="AD105" s="379"/>
      <c r="AE105" s="379"/>
      <c r="AF105" s="379"/>
      <c r="AG105" s="301"/>
    </row>
    <row r="106" spans="2:33" ht="15" customHeight="1" x14ac:dyDescent="0.25">
      <c r="B106" s="741"/>
      <c r="C106" s="741"/>
      <c r="D106" s="741"/>
      <c r="E106" s="741"/>
      <c r="F106" s="741"/>
      <c r="G106" s="741"/>
      <c r="H106" s="741"/>
      <c r="I106" s="741"/>
      <c r="J106" s="741"/>
      <c r="K106" s="741"/>
      <c r="L106" s="741"/>
      <c r="Q106" s="379"/>
      <c r="R106" s="379"/>
      <c r="S106" s="379"/>
      <c r="T106" s="379"/>
      <c r="U106" s="379"/>
      <c r="V106" s="379"/>
      <c r="W106" s="379"/>
      <c r="X106" s="379"/>
      <c r="Y106" s="379"/>
      <c r="Z106" s="379"/>
      <c r="AA106" s="379"/>
      <c r="AB106" s="379"/>
      <c r="AC106" s="379"/>
      <c r="AD106" s="379"/>
      <c r="AE106" s="379"/>
      <c r="AF106" s="379"/>
      <c r="AG106" s="301"/>
    </row>
    <row r="107" spans="2:33" ht="15" customHeight="1" x14ac:dyDescent="0.25">
      <c r="B107" s="741"/>
      <c r="C107" s="741"/>
      <c r="D107" s="741"/>
      <c r="E107" s="741"/>
      <c r="F107" s="741"/>
      <c r="G107" s="741"/>
      <c r="H107" s="741"/>
      <c r="I107" s="741"/>
      <c r="J107" s="741"/>
      <c r="K107" s="741"/>
      <c r="L107" s="741"/>
      <c r="Q107" s="379"/>
      <c r="R107" s="379"/>
      <c r="S107" s="379"/>
      <c r="T107" s="379"/>
      <c r="U107" s="379"/>
      <c r="V107" s="379"/>
      <c r="W107" s="379"/>
      <c r="X107" s="379"/>
      <c r="Y107" s="379"/>
      <c r="Z107" s="379"/>
      <c r="AA107" s="379"/>
      <c r="AB107" s="379"/>
      <c r="AC107" s="379"/>
      <c r="AD107" s="379"/>
      <c r="AE107" s="379"/>
      <c r="AF107" s="379"/>
      <c r="AG107" s="301"/>
    </row>
    <row r="108" spans="2:33" ht="15" customHeight="1" x14ac:dyDescent="0.25">
      <c r="B108" s="741"/>
      <c r="C108" s="741"/>
      <c r="D108" s="741"/>
      <c r="E108" s="741"/>
      <c r="F108" s="741"/>
      <c r="G108" s="741"/>
      <c r="H108" s="741"/>
      <c r="I108" s="741"/>
      <c r="J108" s="741"/>
      <c r="K108" s="741"/>
      <c r="L108" s="741"/>
      <c r="Q108" s="379"/>
      <c r="R108" s="379"/>
      <c r="S108" s="379"/>
      <c r="T108" s="379"/>
      <c r="U108" s="379"/>
      <c r="V108" s="379"/>
      <c r="W108" s="379"/>
      <c r="X108" s="379"/>
      <c r="Y108" s="379"/>
      <c r="Z108" s="379"/>
      <c r="AA108" s="379"/>
      <c r="AB108" s="379"/>
      <c r="AC108" s="379"/>
      <c r="AD108" s="379"/>
      <c r="AE108" s="379"/>
      <c r="AF108" s="379"/>
      <c r="AG108" s="301"/>
    </row>
    <row r="109" spans="2:33" ht="15" customHeight="1" x14ac:dyDescent="0.25">
      <c r="B109" s="741"/>
      <c r="C109" s="741"/>
      <c r="D109" s="741"/>
      <c r="E109" s="741"/>
      <c r="F109" s="741"/>
      <c r="G109" s="741"/>
      <c r="H109" s="741"/>
      <c r="I109" s="741"/>
      <c r="J109" s="741"/>
      <c r="K109" s="741"/>
      <c r="L109" s="741"/>
      <c r="Q109" s="379"/>
      <c r="R109" s="379"/>
      <c r="S109" s="379"/>
      <c r="T109" s="379"/>
      <c r="U109" s="379"/>
      <c r="V109" s="379"/>
      <c r="W109" s="379"/>
      <c r="X109" s="379"/>
      <c r="Y109" s="379"/>
      <c r="Z109" s="379"/>
      <c r="AA109" s="379"/>
      <c r="AB109" s="379"/>
      <c r="AC109" s="379"/>
      <c r="AD109" s="379"/>
      <c r="AE109" s="379"/>
      <c r="AF109" s="379"/>
      <c r="AG109" s="301"/>
    </row>
    <row r="110" spans="2:33" ht="15" customHeight="1" x14ac:dyDescent="0.25">
      <c r="B110" s="741"/>
      <c r="C110" s="741"/>
      <c r="D110" s="741"/>
      <c r="E110" s="741"/>
      <c r="F110" s="741"/>
      <c r="G110" s="741"/>
      <c r="H110" s="741"/>
      <c r="I110" s="741"/>
      <c r="J110" s="741"/>
      <c r="K110" s="741"/>
      <c r="L110" s="741"/>
      <c r="Q110" s="749" t="s">
        <v>246</v>
      </c>
      <c r="R110" s="750"/>
      <c r="S110" s="750"/>
      <c r="T110" s="750"/>
      <c r="U110" s="750"/>
      <c r="V110" s="750"/>
      <c r="W110" s="750"/>
      <c r="X110" s="750"/>
      <c r="Y110" s="750"/>
      <c r="Z110" s="750"/>
      <c r="AA110" s="750"/>
      <c r="AB110" s="750"/>
      <c r="AC110" s="750"/>
      <c r="AD110" s="750"/>
      <c r="AE110" s="750"/>
      <c r="AF110" s="750"/>
      <c r="AG110" s="301"/>
    </row>
    <row r="111" spans="2:33" ht="15" customHeight="1" x14ac:dyDescent="0.25">
      <c r="B111" s="741"/>
      <c r="C111" s="741"/>
      <c r="D111" s="741"/>
      <c r="E111" s="741"/>
      <c r="F111" s="741"/>
      <c r="G111" s="741"/>
      <c r="H111" s="741"/>
      <c r="I111" s="741"/>
      <c r="J111" s="741"/>
      <c r="K111" s="741"/>
      <c r="L111" s="741"/>
      <c r="Q111" s="379"/>
      <c r="R111" s="379"/>
      <c r="S111" s="379"/>
      <c r="T111" s="379"/>
      <c r="U111" s="379"/>
      <c r="V111" s="379"/>
      <c r="W111" s="379"/>
      <c r="X111" s="379"/>
      <c r="Y111" s="379"/>
      <c r="Z111" s="379"/>
      <c r="AA111" s="379"/>
      <c r="AB111" s="379"/>
      <c r="AC111" s="379"/>
      <c r="AD111" s="379"/>
      <c r="AE111" s="379"/>
      <c r="AF111" s="379"/>
      <c r="AG111" s="301"/>
    </row>
    <row r="112" spans="2:33" ht="15" customHeight="1" x14ac:dyDescent="0.25">
      <c r="Q112" s="379"/>
      <c r="R112" s="379"/>
      <c r="S112" s="379"/>
      <c r="T112" s="379"/>
      <c r="U112" s="379"/>
      <c r="V112" s="379"/>
      <c r="W112" s="379"/>
      <c r="X112" s="379"/>
      <c r="Y112" s="379"/>
      <c r="Z112" s="379"/>
      <c r="AA112" s="379"/>
      <c r="AB112" s="379"/>
      <c r="AC112" s="379"/>
      <c r="AD112" s="379"/>
      <c r="AE112" s="379"/>
      <c r="AF112" s="379"/>
      <c r="AG112" s="301"/>
    </row>
    <row r="113" spans="2:33" ht="15" customHeight="1" x14ac:dyDescent="0.25">
      <c r="Q113" s="379"/>
      <c r="R113" s="379"/>
      <c r="S113" s="379"/>
      <c r="T113" s="379"/>
      <c r="U113" s="379"/>
      <c r="V113" s="379"/>
      <c r="W113" s="379"/>
      <c r="X113" s="379"/>
      <c r="Y113" s="379"/>
      <c r="Z113" s="379"/>
      <c r="AA113" s="379"/>
      <c r="AB113" s="379"/>
      <c r="AC113" s="379"/>
      <c r="AD113" s="379"/>
      <c r="AE113" s="379"/>
      <c r="AF113" s="379"/>
      <c r="AG113" s="301"/>
    </row>
    <row r="114" spans="2:33" ht="26.25" customHeight="1" thickBot="1" x14ac:dyDescent="0.3">
      <c r="B114" s="371" t="s">
        <v>250</v>
      </c>
      <c r="C114" s="294"/>
      <c r="D114" s="294"/>
      <c r="E114" s="294"/>
      <c r="F114" s="294"/>
      <c r="G114" s="294"/>
      <c r="H114" s="294"/>
      <c r="I114" s="294"/>
      <c r="J114" s="294"/>
      <c r="K114" s="294"/>
      <c r="L114" s="294"/>
      <c r="M114" s="381"/>
      <c r="N114" s="381"/>
      <c r="O114" s="381"/>
      <c r="P114" s="294"/>
      <c r="Q114" s="373"/>
      <c r="R114" s="373"/>
      <c r="S114" s="373"/>
      <c r="T114" s="373"/>
      <c r="U114" s="373"/>
      <c r="V114" s="373"/>
      <c r="W114" s="373"/>
      <c r="X114" s="373"/>
      <c r="Y114" s="373"/>
      <c r="Z114" s="373"/>
      <c r="AA114" s="373"/>
      <c r="AB114" s="373"/>
      <c r="AC114" s="373"/>
      <c r="AD114" s="373"/>
      <c r="AE114" s="373"/>
      <c r="AF114" s="373"/>
      <c r="AG114" s="301"/>
    </row>
    <row r="115" spans="2:33" ht="21" customHeight="1" x14ac:dyDescent="0.25">
      <c r="B115" s="753" t="str">
        <f>'Outgoings - Fixed'!B27</f>
        <v xml:space="preserve">Care and health costs </v>
      </c>
      <c r="C115" s="753"/>
      <c r="D115" s="753"/>
      <c r="E115" s="753"/>
      <c r="F115" s="753"/>
      <c r="G115" s="753"/>
      <c r="H115" s="753"/>
      <c r="I115" s="753"/>
      <c r="J115" s="753"/>
      <c r="K115" s="753"/>
      <c r="L115" s="753"/>
      <c r="M115" s="702" t="s">
        <v>237</v>
      </c>
      <c r="N115" s="702"/>
      <c r="O115" s="702"/>
      <c r="Q115" s="703" t="s">
        <v>11</v>
      </c>
      <c r="R115" s="703"/>
      <c r="S115" s="703"/>
      <c r="T115" s="703"/>
      <c r="U115" s="703"/>
      <c r="V115" s="703"/>
      <c r="W115" s="703"/>
      <c r="X115" s="703"/>
      <c r="Y115" s="703"/>
      <c r="Z115" s="703"/>
      <c r="AA115" s="703"/>
      <c r="AB115" s="703"/>
      <c r="AC115" s="703"/>
      <c r="AD115" s="703"/>
      <c r="AE115" s="703"/>
      <c r="AF115" s="703"/>
      <c r="AG115" s="301"/>
    </row>
    <row r="116" spans="2:33" ht="17.100000000000001" customHeight="1" x14ac:dyDescent="0.25">
      <c r="B116" s="698" t="str">
        <f>Conversions!C78</f>
        <v>Childcare costs</v>
      </c>
      <c r="C116" s="698"/>
      <c r="D116" s="698"/>
      <c r="E116" s="698"/>
      <c r="F116" s="698"/>
      <c r="G116" s="698"/>
      <c r="H116" s="698"/>
      <c r="I116" s="698"/>
      <c r="J116" s="698"/>
      <c r="K116" s="698"/>
      <c r="L116" s="698"/>
      <c r="M116" s="607">
        <f>Conversions!H78</f>
        <v>0</v>
      </c>
      <c r="N116" s="607"/>
      <c r="O116" s="607"/>
      <c r="Q116" s="704" t="str">
        <f>Conversions!S78</f>
        <v/>
      </c>
      <c r="R116" s="704"/>
      <c r="S116" s="704"/>
      <c r="T116" s="704"/>
      <c r="U116" s="704"/>
      <c r="V116" s="704"/>
      <c r="W116" s="704"/>
      <c r="X116" s="704"/>
      <c r="Y116" s="704"/>
      <c r="Z116" s="704"/>
      <c r="AA116" s="704"/>
      <c r="AB116" s="704"/>
      <c r="AC116" s="704"/>
      <c r="AD116" s="704"/>
      <c r="AE116" s="704"/>
      <c r="AF116" s="704"/>
      <c r="AG116" s="301"/>
    </row>
    <row r="117" spans="2:33" ht="17.100000000000001" customHeight="1" x14ac:dyDescent="0.25">
      <c r="B117" s="699" t="str">
        <f>Conversions!C79</f>
        <v>Adult-care costs</v>
      </c>
      <c r="C117" s="699"/>
      <c r="D117" s="699"/>
      <c r="E117" s="699"/>
      <c r="F117" s="699"/>
      <c r="G117" s="699"/>
      <c r="H117" s="699"/>
      <c r="I117" s="699"/>
      <c r="J117" s="699"/>
      <c r="K117" s="699"/>
      <c r="L117" s="699"/>
      <c r="M117" s="607">
        <f>Conversions!H79</f>
        <v>0</v>
      </c>
      <c r="N117" s="607"/>
      <c r="O117" s="607"/>
      <c r="Q117" s="704" t="str">
        <f>Conversions!S79</f>
        <v/>
      </c>
      <c r="R117" s="704"/>
      <c r="S117" s="704"/>
      <c r="T117" s="704"/>
      <c r="U117" s="704"/>
      <c r="V117" s="704"/>
      <c r="W117" s="704"/>
      <c r="X117" s="704"/>
      <c r="Y117" s="704"/>
      <c r="Z117" s="704"/>
      <c r="AA117" s="704"/>
      <c r="AB117" s="704"/>
      <c r="AC117" s="704"/>
      <c r="AD117" s="704"/>
      <c r="AE117" s="704"/>
      <c r="AF117" s="704"/>
      <c r="AG117" s="301"/>
    </row>
    <row r="118" spans="2:33" ht="17.100000000000001" customHeight="1" x14ac:dyDescent="0.25">
      <c r="B118" s="699" t="str">
        <f>Conversions!C80</f>
        <v>Child maintenance or child support</v>
      </c>
      <c r="C118" s="699"/>
      <c r="D118" s="699"/>
      <c r="E118" s="699"/>
      <c r="F118" s="699"/>
      <c r="G118" s="699"/>
      <c r="H118" s="699"/>
      <c r="I118" s="699"/>
      <c r="J118" s="699"/>
      <c r="K118" s="699"/>
      <c r="L118" s="699"/>
      <c r="M118" s="607">
        <f>Conversions!H80</f>
        <v>0</v>
      </c>
      <c r="N118" s="607"/>
      <c r="O118" s="607"/>
      <c r="Q118" s="704" t="str">
        <f>Conversions!S80</f>
        <v/>
      </c>
      <c r="R118" s="704"/>
      <c r="S118" s="704"/>
      <c r="T118" s="704"/>
      <c r="U118" s="704"/>
      <c r="V118" s="704"/>
      <c r="W118" s="704"/>
      <c r="X118" s="704"/>
      <c r="Y118" s="704"/>
      <c r="Z118" s="704"/>
      <c r="AA118" s="704"/>
      <c r="AB118" s="704"/>
      <c r="AC118" s="704"/>
      <c r="AD118" s="704"/>
      <c r="AE118" s="704"/>
      <c r="AF118" s="704"/>
      <c r="AG118" s="301"/>
    </row>
    <row r="119" spans="2:33" ht="17.100000000000001" customHeight="1" x14ac:dyDescent="0.25">
      <c r="B119" s="699" t="str">
        <f>Conversions!C81</f>
        <v>Prescriptions and medicines</v>
      </c>
      <c r="C119" s="699"/>
      <c r="D119" s="699"/>
      <c r="E119" s="699"/>
      <c r="F119" s="699"/>
      <c r="G119" s="699"/>
      <c r="H119" s="699"/>
      <c r="I119" s="699"/>
      <c r="J119" s="699"/>
      <c r="K119" s="699"/>
      <c r="L119" s="699"/>
      <c r="M119" s="607">
        <f>Conversions!H81</f>
        <v>0</v>
      </c>
      <c r="N119" s="607"/>
      <c r="O119" s="607"/>
      <c r="Q119" s="704" t="str">
        <f>Conversions!S81</f>
        <v/>
      </c>
      <c r="R119" s="704"/>
      <c r="S119" s="704"/>
      <c r="T119" s="704"/>
      <c r="U119" s="704"/>
      <c r="V119" s="704"/>
      <c r="W119" s="704"/>
      <c r="X119" s="704"/>
      <c r="Y119" s="704"/>
      <c r="Z119" s="704"/>
      <c r="AA119" s="704"/>
      <c r="AB119" s="704"/>
      <c r="AC119" s="704"/>
      <c r="AD119" s="704"/>
      <c r="AE119" s="704"/>
      <c r="AF119" s="704"/>
      <c r="AG119" s="301"/>
    </row>
    <row r="120" spans="2:33" ht="17.100000000000001" customHeight="1" x14ac:dyDescent="0.25">
      <c r="B120" s="699" t="str">
        <f>Conversions!C82</f>
        <v>Dentistry and opticians</v>
      </c>
      <c r="C120" s="699"/>
      <c r="D120" s="699"/>
      <c r="E120" s="699"/>
      <c r="F120" s="699"/>
      <c r="G120" s="699"/>
      <c r="H120" s="699"/>
      <c r="I120" s="699"/>
      <c r="J120" s="699"/>
      <c r="K120" s="699"/>
      <c r="L120" s="699"/>
      <c r="M120" s="607">
        <f>Conversions!H82</f>
        <v>0</v>
      </c>
      <c r="N120" s="607"/>
      <c r="O120" s="607"/>
      <c r="Q120" s="704" t="str">
        <f>Conversions!S82</f>
        <v/>
      </c>
      <c r="R120" s="704"/>
      <c r="S120" s="704"/>
      <c r="T120" s="704"/>
      <c r="U120" s="704"/>
      <c r="V120" s="704"/>
      <c r="W120" s="704"/>
      <c r="X120" s="704"/>
      <c r="Y120" s="704"/>
      <c r="Z120" s="704"/>
      <c r="AA120" s="704"/>
      <c r="AB120" s="704"/>
      <c r="AC120" s="704"/>
      <c r="AD120" s="704"/>
      <c r="AE120" s="704"/>
      <c r="AF120" s="704"/>
      <c r="AG120" s="301"/>
    </row>
    <row r="121" spans="2:33" ht="17.100000000000001" customHeight="1" x14ac:dyDescent="0.25">
      <c r="B121" s="743" t="str">
        <f>Conversions!C83</f>
        <v>Other costs</v>
      </c>
      <c r="C121" s="743"/>
      <c r="D121" s="743"/>
      <c r="E121" s="743"/>
      <c r="F121" s="743"/>
      <c r="G121" s="743"/>
      <c r="H121" s="743"/>
      <c r="I121" s="743"/>
      <c r="J121" s="743"/>
      <c r="K121" s="743"/>
      <c r="L121" s="743"/>
      <c r="M121" s="607">
        <f>Conversions!H83</f>
        <v>0</v>
      </c>
      <c r="N121" s="607"/>
      <c r="O121" s="607"/>
      <c r="Q121" s="704" t="str">
        <f>Conversions!S83</f>
        <v/>
      </c>
      <c r="R121" s="704"/>
      <c r="S121" s="704"/>
      <c r="T121" s="704"/>
      <c r="U121" s="704"/>
      <c r="V121" s="704"/>
      <c r="W121" s="704"/>
      <c r="X121" s="704"/>
      <c r="Y121" s="704"/>
      <c r="Z121" s="704"/>
      <c r="AA121" s="704"/>
      <c r="AB121" s="704"/>
      <c r="AC121" s="704"/>
      <c r="AD121" s="704"/>
      <c r="AE121" s="704"/>
      <c r="AF121" s="704"/>
      <c r="AG121" s="301"/>
    </row>
    <row r="122" spans="2:33" ht="17.100000000000001" customHeight="1" x14ac:dyDescent="0.25">
      <c r="B122" s="742" t="str">
        <f>Conversions!C85</f>
        <v>Total care and health costs per month</v>
      </c>
      <c r="C122" s="742"/>
      <c r="D122" s="742"/>
      <c r="E122" s="742"/>
      <c r="F122" s="742"/>
      <c r="G122" s="742"/>
      <c r="H122" s="742"/>
      <c r="I122" s="742"/>
      <c r="J122" s="742"/>
      <c r="K122" s="742"/>
      <c r="L122" s="742"/>
      <c r="M122" s="739">
        <f>Conversions!H85</f>
        <v>0</v>
      </c>
      <c r="N122" s="739"/>
      <c r="O122" s="739"/>
      <c r="Q122" s="379"/>
      <c r="R122" s="379"/>
      <c r="S122" s="379"/>
      <c r="T122" s="379"/>
      <c r="U122" s="379"/>
      <c r="V122" s="379"/>
      <c r="W122" s="379"/>
      <c r="X122" s="379"/>
      <c r="Y122" s="379"/>
      <c r="Z122" s="379"/>
      <c r="AA122" s="379"/>
      <c r="AB122" s="379"/>
      <c r="AC122" s="379"/>
      <c r="AD122" s="379"/>
      <c r="AE122" s="379"/>
      <c r="AF122" s="379"/>
      <c r="AG122" s="301"/>
    </row>
    <row r="123" spans="2:33" ht="17.100000000000001" customHeight="1" x14ac:dyDescent="0.25">
      <c r="B123" s="742"/>
      <c r="C123" s="742"/>
      <c r="D123" s="742"/>
      <c r="E123" s="742"/>
      <c r="F123" s="742"/>
      <c r="G123" s="742"/>
      <c r="H123" s="742"/>
      <c r="I123" s="742"/>
      <c r="J123" s="742"/>
      <c r="K123" s="742"/>
      <c r="L123" s="742"/>
      <c r="Q123" s="379"/>
      <c r="R123" s="379"/>
      <c r="S123" s="379"/>
      <c r="T123" s="379"/>
      <c r="U123" s="379"/>
      <c r="V123" s="379"/>
      <c r="W123" s="379"/>
      <c r="X123" s="379"/>
      <c r="Y123" s="379"/>
      <c r="Z123" s="379"/>
      <c r="AA123" s="379"/>
      <c r="AB123" s="379"/>
      <c r="AC123" s="379"/>
      <c r="AD123" s="379"/>
      <c r="AE123" s="379"/>
      <c r="AF123" s="379"/>
      <c r="AG123" s="301"/>
    </row>
    <row r="124" spans="2:33" ht="17.100000000000001" customHeight="1" x14ac:dyDescent="0.25">
      <c r="B124" s="697" t="str">
        <f>'Outgoings - Fixed'!B36</f>
        <v>Transport and travel</v>
      </c>
      <c r="C124" s="697"/>
      <c r="D124" s="697"/>
      <c r="E124" s="697"/>
      <c r="F124" s="697"/>
      <c r="G124" s="697"/>
      <c r="H124" s="697"/>
      <c r="I124" s="697"/>
      <c r="J124" s="697"/>
      <c r="K124" s="697"/>
      <c r="L124" s="697"/>
      <c r="M124" s="702" t="s">
        <v>237</v>
      </c>
      <c r="N124" s="702"/>
      <c r="O124" s="702"/>
      <c r="Q124" s="703" t="s">
        <v>11</v>
      </c>
      <c r="R124" s="703"/>
      <c r="S124" s="703"/>
      <c r="T124" s="703"/>
      <c r="U124" s="703"/>
      <c r="V124" s="703"/>
      <c r="W124" s="703"/>
      <c r="X124" s="703"/>
      <c r="Y124" s="703"/>
      <c r="Z124" s="703"/>
      <c r="AA124" s="703"/>
      <c r="AB124" s="703"/>
      <c r="AC124" s="703"/>
      <c r="AD124" s="703"/>
      <c r="AE124" s="703"/>
      <c r="AF124" s="703"/>
      <c r="AG124" s="301"/>
    </row>
    <row r="125" spans="2:33" ht="17.100000000000001" customHeight="1" x14ac:dyDescent="0.25">
      <c r="B125" s="698" t="str">
        <f>Conversions!C88</f>
        <v>Public transport (e.g. work, school, shopping)</v>
      </c>
      <c r="C125" s="698"/>
      <c r="D125" s="698"/>
      <c r="E125" s="698"/>
      <c r="F125" s="698"/>
      <c r="G125" s="698"/>
      <c r="H125" s="698"/>
      <c r="I125" s="698"/>
      <c r="J125" s="698"/>
      <c r="K125" s="698"/>
      <c r="L125" s="698"/>
      <c r="M125" s="607">
        <f>Conversions!H88</f>
        <v>0</v>
      </c>
      <c r="N125" s="607"/>
      <c r="O125" s="607"/>
      <c r="Q125" s="660" t="str">
        <f>Conversions!S88</f>
        <v/>
      </c>
      <c r="R125" s="660"/>
      <c r="S125" s="660"/>
      <c r="T125" s="660"/>
      <c r="U125" s="660"/>
      <c r="V125" s="660"/>
      <c r="W125" s="660"/>
      <c r="X125" s="660"/>
      <c r="Y125" s="660"/>
      <c r="Z125" s="660"/>
      <c r="AA125" s="660"/>
      <c r="AB125" s="660"/>
      <c r="AC125" s="660"/>
      <c r="AD125" s="660"/>
      <c r="AE125" s="660"/>
      <c r="AF125" s="660"/>
      <c r="AG125" s="301"/>
    </row>
    <row r="126" spans="2:33" ht="17.100000000000001" customHeight="1" x14ac:dyDescent="0.25">
      <c r="B126" s="699" t="str">
        <f>Conversions!C89</f>
        <v>Hire Purchase or conditional sale vehicle</v>
      </c>
      <c r="C126" s="699"/>
      <c r="D126" s="699"/>
      <c r="E126" s="699"/>
      <c r="F126" s="699"/>
      <c r="G126" s="699"/>
      <c r="H126" s="699"/>
      <c r="I126" s="699"/>
      <c r="J126" s="699"/>
      <c r="K126" s="699"/>
      <c r="L126" s="699"/>
      <c r="M126" s="607">
        <f>Conversions!H89</f>
        <v>0</v>
      </c>
      <c r="N126" s="607"/>
      <c r="O126" s="607"/>
      <c r="Q126" s="660" t="str">
        <f>Conversions!S89</f>
        <v/>
      </c>
      <c r="R126" s="660"/>
      <c r="S126" s="660"/>
      <c r="T126" s="660"/>
      <c r="U126" s="660"/>
      <c r="V126" s="660"/>
      <c r="W126" s="660"/>
      <c r="X126" s="660"/>
      <c r="Y126" s="660"/>
      <c r="Z126" s="660"/>
      <c r="AA126" s="660"/>
      <c r="AB126" s="660"/>
      <c r="AC126" s="660"/>
      <c r="AD126" s="660"/>
      <c r="AE126" s="660"/>
      <c r="AF126" s="660"/>
      <c r="AG126" s="301"/>
    </row>
    <row r="127" spans="2:33" ht="17.100000000000001" customHeight="1" x14ac:dyDescent="0.25">
      <c r="B127" s="699" t="str">
        <f>Conversions!C90</f>
        <v>Car insurance</v>
      </c>
      <c r="C127" s="699"/>
      <c r="D127" s="699"/>
      <c r="E127" s="699"/>
      <c r="F127" s="699"/>
      <c r="G127" s="699"/>
      <c r="H127" s="699"/>
      <c r="I127" s="699"/>
      <c r="J127" s="699"/>
      <c r="K127" s="699"/>
      <c r="L127" s="699"/>
      <c r="M127" s="607">
        <f>Conversions!H90</f>
        <v>0</v>
      </c>
      <c r="N127" s="607"/>
      <c r="O127" s="607"/>
      <c r="Q127" s="660" t="str">
        <f>Conversions!S90</f>
        <v/>
      </c>
      <c r="R127" s="660"/>
      <c r="S127" s="660"/>
      <c r="T127" s="660"/>
      <c r="U127" s="660"/>
      <c r="V127" s="660"/>
      <c r="W127" s="660"/>
      <c r="X127" s="660"/>
      <c r="Y127" s="660"/>
      <c r="Z127" s="660"/>
      <c r="AA127" s="660"/>
      <c r="AB127" s="660"/>
      <c r="AC127" s="660"/>
      <c r="AD127" s="660"/>
      <c r="AE127" s="660"/>
      <c r="AF127" s="660"/>
      <c r="AG127" s="301"/>
    </row>
    <row r="128" spans="2:33" ht="17.100000000000001" customHeight="1" x14ac:dyDescent="0.25">
      <c r="B128" s="699" t="str">
        <f>Conversions!C91</f>
        <v>Road tax</v>
      </c>
      <c r="C128" s="699"/>
      <c r="D128" s="699"/>
      <c r="E128" s="699"/>
      <c r="F128" s="699"/>
      <c r="G128" s="699"/>
      <c r="H128" s="699"/>
      <c r="I128" s="699"/>
      <c r="J128" s="699"/>
      <c r="K128" s="699"/>
      <c r="L128" s="699"/>
      <c r="M128" s="607">
        <f>Conversions!H91</f>
        <v>0</v>
      </c>
      <c r="N128" s="607"/>
      <c r="O128" s="607"/>
      <c r="Q128" s="660" t="str">
        <f>Conversions!S91</f>
        <v/>
      </c>
      <c r="R128" s="660"/>
      <c r="S128" s="660"/>
      <c r="T128" s="660"/>
      <c r="U128" s="660"/>
      <c r="V128" s="660"/>
      <c r="W128" s="660"/>
      <c r="X128" s="660"/>
      <c r="Y128" s="660"/>
      <c r="Z128" s="660"/>
      <c r="AA128" s="660"/>
      <c r="AB128" s="660"/>
      <c r="AC128" s="660"/>
      <c r="AD128" s="660"/>
      <c r="AE128" s="660"/>
      <c r="AF128" s="660"/>
      <c r="AG128" s="301"/>
    </row>
    <row r="129" spans="2:33" ht="17.100000000000001" customHeight="1" x14ac:dyDescent="0.25">
      <c r="B129" s="699" t="str">
        <f>Conversions!C92</f>
        <v>MOT and ongoing maintenance</v>
      </c>
      <c r="C129" s="699"/>
      <c r="D129" s="699"/>
      <c r="E129" s="699"/>
      <c r="F129" s="699"/>
      <c r="G129" s="699"/>
      <c r="H129" s="699"/>
      <c r="I129" s="699"/>
      <c r="J129" s="699"/>
      <c r="K129" s="699"/>
      <c r="L129" s="699"/>
      <c r="M129" s="607">
        <f>Conversions!H92</f>
        <v>0</v>
      </c>
      <c r="N129" s="607"/>
      <c r="O129" s="607"/>
      <c r="Q129" s="660" t="str">
        <f>Conversions!S92</f>
        <v/>
      </c>
      <c r="R129" s="660"/>
      <c r="S129" s="660"/>
      <c r="T129" s="660"/>
      <c r="U129" s="660"/>
      <c r="V129" s="660"/>
      <c r="W129" s="660"/>
      <c r="X129" s="660"/>
      <c r="Y129" s="660"/>
      <c r="Z129" s="660"/>
      <c r="AA129" s="660"/>
      <c r="AB129" s="660"/>
      <c r="AC129" s="660"/>
      <c r="AD129" s="660"/>
      <c r="AE129" s="660"/>
      <c r="AF129" s="660"/>
      <c r="AG129" s="301"/>
    </row>
    <row r="130" spans="2:33" ht="17.100000000000001" customHeight="1" x14ac:dyDescent="0.25">
      <c r="B130" s="699" t="str">
        <f>Conversions!C93</f>
        <v>Breakdown cover</v>
      </c>
      <c r="C130" s="699"/>
      <c r="D130" s="699"/>
      <c r="E130" s="699"/>
      <c r="F130" s="699"/>
      <c r="G130" s="699"/>
      <c r="H130" s="699"/>
      <c r="I130" s="699"/>
      <c r="J130" s="699"/>
      <c r="K130" s="699"/>
      <c r="L130" s="699"/>
      <c r="M130" s="607">
        <f>Conversions!H93</f>
        <v>0</v>
      </c>
      <c r="N130" s="607"/>
      <c r="O130" s="607"/>
      <c r="Q130" s="660" t="str">
        <f>Conversions!S93</f>
        <v/>
      </c>
      <c r="R130" s="660"/>
      <c r="S130" s="660"/>
      <c r="T130" s="660"/>
      <c r="U130" s="660"/>
      <c r="V130" s="660"/>
      <c r="W130" s="660"/>
      <c r="X130" s="660"/>
      <c r="Y130" s="660"/>
      <c r="Z130" s="660"/>
      <c r="AA130" s="660"/>
      <c r="AB130" s="660"/>
      <c r="AC130" s="660"/>
      <c r="AD130" s="660"/>
      <c r="AE130" s="660"/>
      <c r="AF130" s="660"/>
      <c r="AG130" s="301"/>
    </row>
    <row r="131" spans="2:33" ht="17.100000000000001" customHeight="1" x14ac:dyDescent="0.25">
      <c r="B131" s="699" t="str">
        <f>Conversions!C94</f>
        <v>Fuel, parking and toll road charges</v>
      </c>
      <c r="C131" s="699"/>
      <c r="D131" s="699"/>
      <c r="E131" s="699"/>
      <c r="F131" s="699"/>
      <c r="G131" s="699"/>
      <c r="H131" s="699"/>
      <c r="I131" s="699"/>
      <c r="J131" s="699"/>
      <c r="K131" s="699"/>
      <c r="L131" s="699"/>
      <c r="M131" s="607">
        <f>Conversions!H94</f>
        <v>0</v>
      </c>
      <c r="N131" s="607"/>
      <c r="O131" s="607"/>
      <c r="Q131" s="660" t="str">
        <f>Conversions!S94</f>
        <v/>
      </c>
      <c r="R131" s="660"/>
      <c r="S131" s="660"/>
      <c r="T131" s="660"/>
      <c r="U131" s="660"/>
      <c r="V131" s="660"/>
      <c r="W131" s="660"/>
      <c r="X131" s="660"/>
      <c r="Y131" s="660"/>
      <c r="Z131" s="660"/>
      <c r="AA131" s="660"/>
      <c r="AB131" s="660"/>
      <c r="AC131" s="660"/>
      <c r="AD131" s="660"/>
      <c r="AE131" s="660"/>
      <c r="AF131" s="660"/>
      <c r="AG131" s="301"/>
    </row>
    <row r="132" spans="2:33" ht="17.100000000000001" customHeight="1" x14ac:dyDescent="0.25">
      <c r="B132" s="743" t="str">
        <f>Conversions!C95</f>
        <v>Other costs (including taxis)</v>
      </c>
      <c r="C132" s="743"/>
      <c r="D132" s="743"/>
      <c r="E132" s="743"/>
      <c r="F132" s="743"/>
      <c r="G132" s="743"/>
      <c r="H132" s="743"/>
      <c r="I132" s="743"/>
      <c r="J132" s="743"/>
      <c r="K132" s="743"/>
      <c r="L132" s="743"/>
      <c r="M132" s="607">
        <f>Conversions!H95</f>
        <v>0</v>
      </c>
      <c r="N132" s="607"/>
      <c r="O132" s="607"/>
      <c r="Q132" s="660" t="str">
        <f>Conversions!S95</f>
        <v/>
      </c>
      <c r="R132" s="660"/>
      <c r="S132" s="660"/>
      <c r="T132" s="660"/>
      <c r="U132" s="660"/>
      <c r="V132" s="660"/>
      <c r="W132" s="660"/>
      <c r="X132" s="660"/>
      <c r="Y132" s="660"/>
      <c r="Z132" s="660"/>
      <c r="AA132" s="660"/>
      <c r="AB132" s="660"/>
      <c r="AC132" s="660"/>
      <c r="AD132" s="660"/>
      <c r="AE132" s="660"/>
      <c r="AF132" s="660"/>
      <c r="AG132" s="301"/>
    </row>
    <row r="133" spans="2:33" ht="17.100000000000001" customHeight="1" x14ac:dyDescent="0.25">
      <c r="B133" s="742" t="str">
        <f>Conversions!C97</f>
        <v>Total transport and travel costs per month</v>
      </c>
      <c r="C133" s="742"/>
      <c r="D133" s="742"/>
      <c r="E133" s="742"/>
      <c r="F133" s="742"/>
      <c r="G133" s="742"/>
      <c r="H133" s="742"/>
      <c r="I133" s="742"/>
      <c r="J133" s="742"/>
      <c r="K133" s="742"/>
      <c r="L133" s="742"/>
      <c r="M133" s="739">
        <f>Conversions!H97</f>
        <v>0</v>
      </c>
      <c r="N133" s="739"/>
      <c r="O133" s="739"/>
      <c r="Q133" s="732"/>
      <c r="R133" s="732"/>
      <c r="S133" s="732"/>
      <c r="T133" s="732"/>
      <c r="U133" s="732"/>
      <c r="V133" s="732"/>
      <c r="W133" s="732"/>
      <c r="X133" s="732"/>
      <c r="Y133" s="732"/>
      <c r="Z133" s="732"/>
      <c r="AA133" s="732"/>
      <c r="AB133" s="732"/>
      <c r="AC133" s="732"/>
      <c r="AD133" s="732"/>
      <c r="AE133" s="732"/>
      <c r="AF133" s="732"/>
      <c r="AG133" s="301"/>
    </row>
    <row r="134" spans="2:33" ht="17.100000000000001" customHeight="1" x14ac:dyDescent="0.25">
      <c r="B134" s="741"/>
      <c r="C134" s="741"/>
      <c r="D134" s="741"/>
      <c r="E134" s="741"/>
      <c r="F134" s="741"/>
      <c r="G134" s="741"/>
      <c r="H134" s="741"/>
      <c r="I134" s="741"/>
      <c r="J134" s="741"/>
      <c r="K134" s="741"/>
      <c r="L134" s="741"/>
      <c r="Q134" s="379"/>
      <c r="R134" s="379"/>
      <c r="S134" s="379"/>
      <c r="T134" s="379"/>
      <c r="U134" s="379"/>
      <c r="V134" s="379"/>
      <c r="W134" s="379"/>
      <c r="X134" s="379"/>
      <c r="Y134" s="379"/>
      <c r="Z134" s="379"/>
      <c r="AA134" s="379"/>
      <c r="AB134" s="379"/>
      <c r="AC134" s="379"/>
      <c r="AD134" s="379"/>
      <c r="AE134" s="379"/>
      <c r="AF134" s="379"/>
      <c r="AG134" s="301"/>
    </row>
    <row r="135" spans="2:33" ht="17.100000000000001" customHeight="1" x14ac:dyDescent="0.25">
      <c r="B135" s="697" t="str">
        <f>'Outgoings - Fixed'!B47</f>
        <v>School costs</v>
      </c>
      <c r="C135" s="697"/>
      <c r="D135" s="697"/>
      <c r="E135" s="697"/>
      <c r="F135" s="697"/>
      <c r="G135" s="697"/>
      <c r="H135" s="697"/>
      <c r="I135" s="697"/>
      <c r="J135" s="697"/>
      <c r="K135" s="697"/>
      <c r="L135" s="697"/>
      <c r="M135" s="702" t="s">
        <v>237</v>
      </c>
      <c r="N135" s="702"/>
      <c r="O135" s="702"/>
      <c r="Q135" s="703" t="s">
        <v>11</v>
      </c>
      <c r="R135" s="703"/>
      <c r="S135" s="703"/>
      <c r="T135" s="703"/>
      <c r="U135" s="703"/>
      <c r="V135" s="703"/>
      <c r="W135" s="703"/>
      <c r="X135" s="703"/>
      <c r="Y135" s="703"/>
      <c r="Z135" s="703"/>
      <c r="AA135" s="703"/>
      <c r="AB135" s="703"/>
      <c r="AC135" s="703"/>
      <c r="AD135" s="703"/>
      <c r="AE135" s="703"/>
      <c r="AF135" s="703"/>
      <c r="AG135" s="301"/>
    </row>
    <row r="136" spans="2:33" ht="17.100000000000001" customHeight="1" x14ac:dyDescent="0.25">
      <c r="B136" s="698" t="str">
        <f>Conversions!C100</f>
        <v>School uniform</v>
      </c>
      <c r="C136" s="698"/>
      <c r="D136" s="698"/>
      <c r="E136" s="698"/>
      <c r="F136" s="698"/>
      <c r="G136" s="698"/>
      <c r="H136" s="698"/>
      <c r="I136" s="698"/>
      <c r="J136" s="698"/>
      <c r="K136" s="698"/>
      <c r="L136" s="698"/>
      <c r="M136" s="607">
        <f>Conversions!H100</f>
        <v>0</v>
      </c>
      <c r="N136" s="607"/>
      <c r="O136" s="607"/>
      <c r="Q136" s="704" t="str">
        <f>Conversions!S100</f>
        <v/>
      </c>
      <c r="R136" s="704"/>
      <c r="S136" s="704"/>
      <c r="T136" s="704"/>
      <c r="U136" s="704"/>
      <c r="V136" s="704"/>
      <c r="W136" s="704"/>
      <c r="X136" s="704"/>
      <c r="Y136" s="704"/>
      <c r="Z136" s="704"/>
      <c r="AA136" s="704"/>
      <c r="AB136" s="704"/>
      <c r="AC136" s="704"/>
      <c r="AD136" s="704"/>
      <c r="AE136" s="704"/>
      <c r="AF136" s="704"/>
      <c r="AG136" s="301"/>
    </row>
    <row r="137" spans="2:33" ht="17.100000000000001" customHeight="1" x14ac:dyDescent="0.25">
      <c r="B137" s="699" t="str">
        <f>Conversions!C101</f>
        <v>After-school clubs and school trips</v>
      </c>
      <c r="C137" s="699"/>
      <c r="D137" s="699"/>
      <c r="E137" s="699"/>
      <c r="F137" s="699"/>
      <c r="G137" s="699"/>
      <c r="H137" s="699"/>
      <c r="I137" s="699"/>
      <c r="J137" s="699"/>
      <c r="K137" s="699"/>
      <c r="L137" s="699"/>
      <c r="M137" s="607">
        <f>Conversions!H101</f>
        <v>0</v>
      </c>
      <c r="N137" s="607"/>
      <c r="O137" s="607"/>
      <c r="Q137" s="704" t="str">
        <f>Conversions!S101</f>
        <v/>
      </c>
      <c r="R137" s="704"/>
      <c r="S137" s="704"/>
      <c r="T137" s="704"/>
      <c r="U137" s="704"/>
      <c r="V137" s="704"/>
      <c r="W137" s="704"/>
      <c r="X137" s="704"/>
      <c r="Y137" s="704"/>
      <c r="Z137" s="704"/>
      <c r="AA137" s="704"/>
      <c r="AB137" s="704"/>
      <c r="AC137" s="704"/>
      <c r="AD137" s="704"/>
      <c r="AE137" s="704"/>
      <c r="AF137" s="704"/>
      <c r="AG137" s="301"/>
    </row>
    <row r="138" spans="2:33" ht="17.100000000000001" customHeight="1" x14ac:dyDescent="0.25">
      <c r="B138" s="743" t="str">
        <f>Conversions!C102</f>
        <v>Other costs</v>
      </c>
      <c r="C138" s="743"/>
      <c r="D138" s="743"/>
      <c r="E138" s="743"/>
      <c r="F138" s="743"/>
      <c r="G138" s="743"/>
      <c r="H138" s="743"/>
      <c r="I138" s="743"/>
      <c r="J138" s="743"/>
      <c r="K138" s="743"/>
      <c r="L138" s="743"/>
      <c r="M138" s="607">
        <f>Conversions!H102</f>
        <v>0</v>
      </c>
      <c r="N138" s="607"/>
      <c r="O138" s="607"/>
      <c r="Q138" s="704" t="str">
        <f>Conversions!S102</f>
        <v/>
      </c>
      <c r="R138" s="704"/>
      <c r="S138" s="704"/>
      <c r="T138" s="704"/>
      <c r="U138" s="704"/>
      <c r="V138" s="704"/>
      <c r="W138" s="704"/>
      <c r="X138" s="704"/>
      <c r="Y138" s="704"/>
      <c r="Z138" s="704"/>
      <c r="AA138" s="704"/>
      <c r="AB138" s="704"/>
      <c r="AC138" s="704"/>
      <c r="AD138" s="704"/>
      <c r="AE138" s="704"/>
      <c r="AF138" s="704"/>
      <c r="AG138" s="301"/>
    </row>
    <row r="139" spans="2:33" ht="17.100000000000001" customHeight="1" x14ac:dyDescent="0.25">
      <c r="B139" s="742" t="str">
        <f>Conversions!C104</f>
        <v>Total school costs per month</v>
      </c>
      <c r="C139" s="742"/>
      <c r="D139" s="742"/>
      <c r="E139" s="742"/>
      <c r="F139" s="742"/>
      <c r="G139" s="742"/>
      <c r="H139" s="742"/>
      <c r="I139" s="742"/>
      <c r="J139" s="742"/>
      <c r="K139" s="742"/>
      <c r="L139" s="742"/>
      <c r="M139" s="739">
        <f>Conversions!H104</f>
        <v>0</v>
      </c>
      <c r="N139" s="739"/>
      <c r="O139" s="739"/>
      <c r="Q139" s="379"/>
      <c r="R139" s="379"/>
      <c r="S139" s="379"/>
      <c r="T139" s="379"/>
      <c r="U139" s="379"/>
      <c r="V139" s="379"/>
      <c r="W139" s="379"/>
      <c r="X139" s="379"/>
      <c r="Y139" s="379"/>
      <c r="Z139" s="379"/>
      <c r="AA139" s="379"/>
      <c r="AB139" s="379"/>
      <c r="AC139" s="379"/>
      <c r="AD139" s="379"/>
      <c r="AE139" s="379"/>
      <c r="AF139" s="379"/>
      <c r="AG139" s="301"/>
    </row>
    <row r="140" spans="2:33" ht="17.100000000000001" customHeight="1" x14ac:dyDescent="0.25">
      <c r="Q140" s="379"/>
      <c r="R140" s="379"/>
      <c r="S140" s="379"/>
      <c r="T140" s="379"/>
      <c r="U140" s="379"/>
      <c r="V140" s="379"/>
      <c r="W140" s="379"/>
      <c r="X140" s="379"/>
      <c r="Y140" s="379"/>
      <c r="Z140" s="379"/>
      <c r="AA140" s="379"/>
      <c r="AB140" s="379"/>
      <c r="AC140" s="379"/>
      <c r="AD140" s="379"/>
      <c r="AE140" s="379"/>
      <c r="AF140" s="379"/>
      <c r="AG140" s="301"/>
    </row>
    <row r="141" spans="2:33" ht="17.100000000000001" customHeight="1" x14ac:dyDescent="0.25">
      <c r="B141" s="697" t="str">
        <f>'Outgoings - Fixed'!B53</f>
        <v xml:space="preserve">Pensions and insurances </v>
      </c>
      <c r="C141" s="697"/>
      <c r="D141" s="697"/>
      <c r="E141" s="697"/>
      <c r="F141" s="697"/>
      <c r="G141" s="697"/>
      <c r="H141" s="697"/>
      <c r="I141" s="697"/>
      <c r="J141" s="697"/>
      <c r="K141" s="697"/>
      <c r="L141" s="697"/>
      <c r="M141" s="702" t="s">
        <v>237</v>
      </c>
      <c r="N141" s="702"/>
      <c r="O141" s="702"/>
      <c r="Q141" s="703" t="s">
        <v>11</v>
      </c>
      <c r="R141" s="703"/>
      <c r="S141" s="703"/>
      <c r="T141" s="703"/>
      <c r="U141" s="703"/>
      <c r="V141" s="703"/>
      <c r="W141" s="703"/>
      <c r="X141" s="703"/>
      <c r="Y141" s="703"/>
      <c r="Z141" s="703"/>
      <c r="AA141" s="703"/>
      <c r="AB141" s="703"/>
      <c r="AC141" s="703"/>
      <c r="AD141" s="703"/>
      <c r="AE141" s="703"/>
      <c r="AF141" s="703"/>
      <c r="AG141" s="301"/>
    </row>
    <row r="142" spans="2:33" ht="17.100000000000001" customHeight="1" x14ac:dyDescent="0.25">
      <c r="B142" s="698" t="str">
        <f>Conversions!C107</f>
        <v>Pension payments</v>
      </c>
      <c r="C142" s="698"/>
      <c r="D142" s="698"/>
      <c r="E142" s="698"/>
      <c r="F142" s="698"/>
      <c r="G142" s="698"/>
      <c r="H142" s="698"/>
      <c r="I142" s="698"/>
      <c r="J142" s="698"/>
      <c r="K142" s="698"/>
      <c r="L142" s="698"/>
      <c r="M142" s="607">
        <f>Conversions!H107</f>
        <v>0</v>
      </c>
      <c r="N142" s="607"/>
      <c r="O142" s="607"/>
      <c r="Q142" s="704" t="str">
        <f>Conversions!S107</f>
        <v/>
      </c>
      <c r="R142" s="704"/>
      <c r="S142" s="704"/>
      <c r="T142" s="704"/>
      <c r="U142" s="704"/>
      <c r="V142" s="704"/>
      <c r="W142" s="704"/>
      <c r="X142" s="704"/>
      <c r="Y142" s="704"/>
      <c r="Z142" s="704"/>
      <c r="AA142" s="704"/>
      <c r="AB142" s="704"/>
      <c r="AC142" s="704"/>
      <c r="AD142" s="704"/>
      <c r="AE142" s="704"/>
      <c r="AF142" s="704"/>
      <c r="AG142" s="301"/>
    </row>
    <row r="143" spans="2:33" ht="17.100000000000001" customHeight="1" x14ac:dyDescent="0.25">
      <c r="B143" s="699" t="str">
        <f>Conversions!C108</f>
        <v>Life insurance</v>
      </c>
      <c r="C143" s="699"/>
      <c r="D143" s="699"/>
      <c r="E143" s="699"/>
      <c r="F143" s="699"/>
      <c r="G143" s="699"/>
      <c r="H143" s="699"/>
      <c r="I143" s="699"/>
      <c r="J143" s="699"/>
      <c r="K143" s="699"/>
      <c r="L143" s="699"/>
      <c r="M143" s="607">
        <f>Conversions!H108</f>
        <v>0</v>
      </c>
      <c r="N143" s="607"/>
      <c r="O143" s="607"/>
      <c r="Q143" s="704" t="str">
        <f>Conversions!S108</f>
        <v/>
      </c>
      <c r="R143" s="704"/>
      <c r="S143" s="704"/>
      <c r="T143" s="704"/>
      <c r="U143" s="704"/>
      <c r="V143" s="704"/>
      <c r="W143" s="704"/>
      <c r="X143" s="704"/>
      <c r="Y143" s="704"/>
      <c r="Z143" s="704"/>
      <c r="AA143" s="704"/>
      <c r="AB143" s="704"/>
      <c r="AC143" s="704"/>
      <c r="AD143" s="704"/>
      <c r="AE143" s="704"/>
      <c r="AF143" s="704"/>
      <c r="AG143" s="301"/>
    </row>
    <row r="144" spans="2:33" ht="17.100000000000001" customHeight="1" x14ac:dyDescent="0.25">
      <c r="B144" s="699" t="str">
        <f>Conversions!C109</f>
        <v>Mortgage payment protection insurance</v>
      </c>
      <c r="C144" s="699"/>
      <c r="D144" s="699"/>
      <c r="E144" s="699"/>
      <c r="F144" s="699"/>
      <c r="G144" s="699"/>
      <c r="H144" s="699"/>
      <c r="I144" s="699"/>
      <c r="J144" s="699"/>
      <c r="K144" s="699"/>
      <c r="L144" s="699"/>
      <c r="M144" s="607">
        <f>Conversions!H109</f>
        <v>0</v>
      </c>
      <c r="N144" s="607"/>
      <c r="O144" s="607"/>
      <c r="Q144" s="704" t="str">
        <f>Conversions!S109</f>
        <v/>
      </c>
      <c r="R144" s="704"/>
      <c r="S144" s="704"/>
      <c r="T144" s="704"/>
      <c r="U144" s="704"/>
      <c r="V144" s="704"/>
      <c r="W144" s="704"/>
      <c r="X144" s="704"/>
      <c r="Y144" s="704"/>
      <c r="Z144" s="704"/>
      <c r="AA144" s="704"/>
      <c r="AB144" s="704"/>
      <c r="AC144" s="704"/>
      <c r="AD144" s="704"/>
      <c r="AE144" s="704"/>
      <c r="AF144" s="704"/>
      <c r="AG144" s="301"/>
    </row>
    <row r="145" spans="2:33" ht="17.100000000000001" customHeight="1" x14ac:dyDescent="0.25">
      <c r="B145" s="699" t="str">
        <f>Conversions!C110</f>
        <v>Buildings and contents insurance</v>
      </c>
      <c r="C145" s="699"/>
      <c r="D145" s="699"/>
      <c r="E145" s="699"/>
      <c r="F145" s="699"/>
      <c r="G145" s="699"/>
      <c r="H145" s="699"/>
      <c r="I145" s="699"/>
      <c r="J145" s="699"/>
      <c r="K145" s="699"/>
      <c r="L145" s="699"/>
      <c r="M145" s="607">
        <f>Conversions!H110</f>
        <v>0</v>
      </c>
      <c r="N145" s="607"/>
      <c r="O145" s="607"/>
      <c r="Q145" s="704" t="str">
        <f>Conversions!S110</f>
        <v/>
      </c>
      <c r="R145" s="704"/>
      <c r="S145" s="704"/>
      <c r="T145" s="704"/>
      <c r="U145" s="704"/>
      <c r="V145" s="704"/>
      <c r="W145" s="704"/>
      <c r="X145" s="704"/>
      <c r="Y145" s="704"/>
      <c r="Z145" s="704"/>
      <c r="AA145" s="704"/>
      <c r="AB145" s="704"/>
      <c r="AC145" s="704"/>
      <c r="AD145" s="704"/>
      <c r="AE145" s="704"/>
      <c r="AF145" s="704"/>
      <c r="AG145" s="301"/>
    </row>
    <row r="146" spans="2:33" ht="17.100000000000001" customHeight="1" x14ac:dyDescent="0.25">
      <c r="B146" s="700" t="str">
        <f>Conversions!C111</f>
        <v>Health insurance (medical or accident or dental)</v>
      </c>
      <c r="C146" s="700"/>
      <c r="D146" s="700"/>
      <c r="E146" s="700"/>
      <c r="F146" s="700"/>
      <c r="G146" s="700"/>
      <c r="H146" s="700"/>
      <c r="I146" s="700"/>
      <c r="J146" s="700"/>
      <c r="K146" s="700"/>
      <c r="L146" s="700"/>
      <c r="M146" s="607">
        <f>Conversions!H111</f>
        <v>0</v>
      </c>
      <c r="N146" s="607"/>
      <c r="O146" s="607"/>
      <c r="Q146" s="704" t="str">
        <f>Conversions!S111</f>
        <v/>
      </c>
      <c r="R146" s="704"/>
      <c r="S146" s="704"/>
      <c r="T146" s="704"/>
      <c r="U146" s="704"/>
      <c r="V146" s="704"/>
      <c r="W146" s="704"/>
      <c r="X146" s="704"/>
      <c r="Y146" s="704"/>
      <c r="Z146" s="704"/>
      <c r="AA146" s="704"/>
      <c r="AB146" s="704"/>
      <c r="AC146" s="704"/>
      <c r="AD146" s="704"/>
      <c r="AE146" s="704"/>
      <c r="AF146" s="704"/>
      <c r="AG146" s="301"/>
    </row>
    <row r="147" spans="2:33" ht="17.100000000000001" customHeight="1" x14ac:dyDescent="0.25">
      <c r="B147" s="740" t="str">
        <f>Conversions!C112</f>
        <v>Other costs</v>
      </c>
      <c r="C147" s="740"/>
      <c r="D147" s="740"/>
      <c r="E147" s="740"/>
      <c r="F147" s="740"/>
      <c r="G147" s="740"/>
      <c r="H147" s="740"/>
      <c r="I147" s="740"/>
      <c r="J147" s="740"/>
      <c r="K147" s="740"/>
      <c r="L147" s="740"/>
      <c r="M147" s="607">
        <f>Conversions!H112</f>
        <v>0</v>
      </c>
      <c r="N147" s="607"/>
      <c r="O147" s="607"/>
      <c r="Q147" s="704" t="str">
        <f>Conversions!S112</f>
        <v/>
      </c>
      <c r="R147" s="704"/>
      <c r="S147" s="704"/>
      <c r="T147" s="704"/>
      <c r="U147" s="704"/>
      <c r="V147" s="704"/>
      <c r="W147" s="704"/>
      <c r="X147" s="704"/>
      <c r="Y147" s="704"/>
      <c r="Z147" s="704"/>
      <c r="AA147" s="704"/>
      <c r="AB147" s="704"/>
      <c r="AC147" s="704"/>
      <c r="AD147" s="704"/>
      <c r="AE147" s="704"/>
      <c r="AF147" s="704"/>
      <c r="AG147" s="301"/>
    </row>
    <row r="148" spans="2:33" ht="25.5" customHeight="1" x14ac:dyDescent="0.25">
      <c r="B148" s="742" t="str">
        <f>Conversions!C113</f>
        <v>Total pensions and insurance costs per month</v>
      </c>
      <c r="C148" s="742"/>
      <c r="D148" s="742"/>
      <c r="E148" s="742"/>
      <c r="F148" s="742"/>
      <c r="G148" s="742"/>
      <c r="H148" s="742"/>
      <c r="I148" s="742"/>
      <c r="J148" s="742"/>
      <c r="K148" s="742"/>
      <c r="L148" s="742"/>
      <c r="M148" s="663">
        <f>Conversions!H113</f>
        <v>0</v>
      </c>
      <c r="N148" s="663"/>
      <c r="O148" s="663"/>
      <c r="Q148" s="379"/>
      <c r="R148" s="379"/>
      <c r="S148" s="379"/>
      <c r="T148" s="379"/>
      <c r="U148" s="379"/>
      <c r="V148" s="379"/>
      <c r="W148" s="379"/>
      <c r="X148" s="379"/>
      <c r="Y148" s="379"/>
      <c r="Z148" s="379"/>
      <c r="AA148" s="379"/>
      <c r="AB148" s="379"/>
      <c r="AC148" s="379"/>
      <c r="AD148" s="379"/>
      <c r="AE148" s="379"/>
      <c r="AF148" s="379"/>
      <c r="AG148" s="301"/>
    </row>
    <row r="149" spans="2:33" x14ac:dyDescent="0.25">
      <c r="B149" s="432"/>
      <c r="C149" s="432"/>
      <c r="D149" s="432"/>
      <c r="E149" s="432"/>
      <c r="F149" s="432"/>
      <c r="G149" s="432"/>
      <c r="H149" s="432"/>
      <c r="I149" s="432"/>
      <c r="J149" s="432"/>
      <c r="K149" s="432"/>
      <c r="L149" s="432"/>
      <c r="M149" s="432"/>
      <c r="N149" s="432"/>
      <c r="O149" s="432"/>
      <c r="P149" s="432"/>
      <c r="Q149" s="432"/>
      <c r="R149" s="432"/>
      <c r="S149" s="432"/>
      <c r="T149" s="432"/>
      <c r="U149" s="432"/>
      <c r="V149" s="432"/>
      <c r="W149" s="432"/>
      <c r="X149" s="432"/>
      <c r="Y149" s="432"/>
      <c r="Z149" s="432"/>
      <c r="AA149" s="432"/>
      <c r="AB149" s="432"/>
      <c r="AC149" s="432"/>
      <c r="AD149" s="432"/>
      <c r="AE149" s="432"/>
      <c r="AF149" s="432"/>
      <c r="AG149" s="432"/>
    </row>
    <row r="150" spans="2:33" x14ac:dyDescent="0.25">
      <c r="B150" s="697" t="str">
        <f>'Outgoings - Fixed'!B62</f>
        <v>Professional costs</v>
      </c>
      <c r="C150" s="697"/>
      <c r="D150" s="697"/>
      <c r="E150" s="697"/>
      <c r="F150" s="697"/>
      <c r="G150" s="697"/>
      <c r="H150" s="697"/>
      <c r="I150" s="697"/>
      <c r="J150" s="697"/>
      <c r="K150" s="697"/>
      <c r="L150" s="697"/>
      <c r="M150" s="702" t="s">
        <v>237</v>
      </c>
      <c r="N150" s="702"/>
      <c r="O150" s="702"/>
      <c r="P150" s="432"/>
      <c r="Q150" s="703" t="s">
        <v>11</v>
      </c>
      <c r="R150" s="703"/>
      <c r="S150" s="703"/>
      <c r="T150" s="703"/>
      <c r="U150" s="703"/>
      <c r="V150" s="703"/>
      <c r="W150" s="703"/>
      <c r="X150" s="703"/>
      <c r="Y150" s="703"/>
      <c r="Z150" s="703"/>
      <c r="AA150" s="703"/>
      <c r="AB150" s="703"/>
      <c r="AC150" s="703"/>
      <c r="AD150" s="703"/>
      <c r="AE150" s="703"/>
      <c r="AF150" s="703"/>
      <c r="AG150" s="432"/>
    </row>
    <row r="151" spans="2:33" ht="15" customHeight="1" x14ac:dyDescent="0.25">
      <c r="B151" s="698" t="str">
        <f>Conversions!C116</f>
        <v>Professional courses</v>
      </c>
      <c r="C151" s="698"/>
      <c r="D151" s="698"/>
      <c r="E151" s="698"/>
      <c r="F151" s="698"/>
      <c r="G151" s="698"/>
      <c r="H151" s="698"/>
      <c r="I151" s="698"/>
      <c r="J151" s="698"/>
      <c r="K151" s="698"/>
      <c r="L151" s="698"/>
      <c r="M151" s="607">
        <f>Conversions!H116</f>
        <v>0</v>
      </c>
      <c r="N151" s="607"/>
      <c r="O151" s="607"/>
      <c r="P151" s="432"/>
      <c r="Q151" s="704" t="str">
        <f>Conversions!S116</f>
        <v/>
      </c>
      <c r="R151" s="704"/>
      <c r="S151" s="704"/>
      <c r="T151" s="704"/>
      <c r="U151" s="704"/>
      <c r="V151" s="704"/>
      <c r="W151" s="704"/>
      <c r="X151" s="704"/>
      <c r="Y151" s="704"/>
      <c r="Z151" s="704"/>
      <c r="AA151" s="704"/>
      <c r="AB151" s="704"/>
      <c r="AC151" s="704"/>
      <c r="AD151" s="704"/>
      <c r="AE151" s="704"/>
      <c r="AF151" s="704"/>
      <c r="AG151" s="432"/>
    </row>
    <row r="152" spans="2:33" ht="15" customHeight="1" x14ac:dyDescent="0.25">
      <c r="B152" s="699" t="str">
        <f>Conversions!C117</f>
        <v>Union fees</v>
      </c>
      <c r="C152" s="699"/>
      <c r="D152" s="699"/>
      <c r="E152" s="699"/>
      <c r="F152" s="699"/>
      <c r="G152" s="699"/>
      <c r="H152" s="699"/>
      <c r="I152" s="699"/>
      <c r="J152" s="699"/>
      <c r="K152" s="699"/>
      <c r="L152" s="699"/>
      <c r="M152" s="607">
        <f>Conversions!H117</f>
        <v>0</v>
      </c>
      <c r="N152" s="607"/>
      <c r="O152" s="607"/>
      <c r="P152" s="432"/>
      <c r="Q152" s="704" t="str">
        <f>Conversions!S117</f>
        <v/>
      </c>
      <c r="R152" s="704"/>
      <c r="S152" s="704"/>
      <c r="T152" s="704"/>
      <c r="U152" s="704"/>
      <c r="V152" s="704"/>
      <c r="W152" s="704"/>
      <c r="X152" s="704"/>
      <c r="Y152" s="704"/>
      <c r="Z152" s="704"/>
      <c r="AA152" s="704"/>
      <c r="AB152" s="704"/>
      <c r="AC152" s="704"/>
      <c r="AD152" s="704"/>
      <c r="AE152" s="704"/>
      <c r="AF152" s="704"/>
      <c r="AG152" s="432"/>
    </row>
    <row r="153" spans="2:33" ht="15" customHeight="1" x14ac:dyDescent="0.25">
      <c r="B153" s="699" t="str">
        <f>Conversions!C118</f>
        <v>Professional fees</v>
      </c>
      <c r="C153" s="699"/>
      <c r="D153" s="699"/>
      <c r="E153" s="699"/>
      <c r="F153" s="699"/>
      <c r="G153" s="699"/>
      <c r="H153" s="699"/>
      <c r="I153" s="699"/>
      <c r="J153" s="699"/>
      <c r="K153" s="699"/>
      <c r="L153" s="699"/>
      <c r="M153" s="607">
        <f>Conversions!H118</f>
        <v>0</v>
      </c>
      <c r="N153" s="607"/>
      <c r="O153" s="607"/>
      <c r="P153" s="432"/>
      <c r="Q153" s="704" t="str">
        <f>Conversions!S118</f>
        <v/>
      </c>
      <c r="R153" s="704"/>
      <c r="S153" s="704"/>
      <c r="T153" s="704"/>
      <c r="U153" s="704"/>
      <c r="V153" s="704"/>
      <c r="W153" s="704"/>
      <c r="X153" s="704"/>
      <c r="Y153" s="704"/>
      <c r="Z153" s="704"/>
      <c r="AA153" s="704"/>
      <c r="AB153" s="704"/>
      <c r="AC153" s="704"/>
      <c r="AD153" s="704"/>
      <c r="AE153" s="704"/>
      <c r="AF153" s="704"/>
      <c r="AG153" s="432"/>
    </row>
    <row r="154" spans="2:33" ht="15" customHeight="1" x14ac:dyDescent="0.25">
      <c r="B154" s="700" t="str">
        <f>Conversions!C119</f>
        <v>Other</v>
      </c>
      <c r="C154" s="700"/>
      <c r="D154" s="700"/>
      <c r="E154" s="700"/>
      <c r="F154" s="700"/>
      <c r="G154" s="700"/>
      <c r="H154" s="700"/>
      <c r="I154" s="700"/>
      <c r="J154" s="700"/>
      <c r="K154" s="700"/>
      <c r="L154" s="700"/>
      <c r="M154" s="607">
        <f>Conversions!H119</f>
        <v>0</v>
      </c>
      <c r="N154" s="607"/>
      <c r="O154" s="607"/>
      <c r="P154" s="432"/>
      <c r="Q154" s="704" t="str">
        <f>Conversions!S119</f>
        <v/>
      </c>
      <c r="R154" s="704"/>
      <c r="S154" s="704"/>
      <c r="T154" s="704"/>
      <c r="U154" s="704"/>
      <c r="V154" s="704"/>
      <c r="W154" s="704"/>
      <c r="X154" s="704"/>
      <c r="Y154" s="704"/>
      <c r="Z154" s="704"/>
      <c r="AA154" s="704"/>
      <c r="AB154" s="704"/>
      <c r="AC154" s="704"/>
      <c r="AD154" s="704"/>
      <c r="AE154" s="704"/>
      <c r="AF154" s="704"/>
      <c r="AG154" s="432"/>
    </row>
    <row r="155" spans="2:33" x14ac:dyDescent="0.25">
      <c r="B155" s="701" t="str">
        <f>Conversions!C120</f>
        <v>Total professional costs per month</v>
      </c>
      <c r="C155" s="701"/>
      <c r="D155" s="701"/>
      <c r="E155" s="701"/>
      <c r="F155" s="701"/>
      <c r="G155" s="701"/>
      <c r="H155" s="701"/>
      <c r="I155" s="701"/>
      <c r="J155" s="701"/>
      <c r="K155" s="701"/>
      <c r="L155" s="701"/>
      <c r="M155" s="663">
        <f>Conversions!H120</f>
        <v>0</v>
      </c>
      <c r="N155" s="663"/>
      <c r="O155" s="663"/>
      <c r="P155" s="432"/>
      <c r="Q155" s="732"/>
      <c r="R155" s="732"/>
      <c r="S155" s="732"/>
      <c r="T155" s="732"/>
      <c r="U155" s="732"/>
      <c r="V155" s="732"/>
      <c r="W155" s="732"/>
      <c r="X155" s="732"/>
      <c r="Y155" s="732"/>
      <c r="Z155" s="732"/>
      <c r="AA155" s="732"/>
      <c r="AB155" s="732"/>
      <c r="AC155" s="732"/>
      <c r="AD155" s="732"/>
      <c r="AE155" s="732"/>
      <c r="AF155" s="732"/>
      <c r="AG155" s="432"/>
    </row>
    <row r="156" spans="2:33" ht="17.100000000000001" customHeight="1" x14ac:dyDescent="0.25">
      <c r="B156" s="741"/>
      <c r="C156" s="741"/>
      <c r="D156" s="741"/>
      <c r="E156" s="741"/>
      <c r="F156" s="741"/>
      <c r="G156" s="741"/>
      <c r="H156" s="741"/>
      <c r="I156" s="741"/>
      <c r="J156" s="741"/>
      <c r="K156" s="741"/>
      <c r="L156" s="741"/>
      <c r="Q156" s="379"/>
      <c r="R156" s="379"/>
      <c r="S156" s="379"/>
      <c r="T156" s="379"/>
      <c r="U156" s="379"/>
      <c r="V156" s="379"/>
      <c r="W156" s="379"/>
      <c r="X156" s="379"/>
      <c r="Y156" s="379"/>
      <c r="Z156" s="379"/>
      <c r="AA156" s="379"/>
      <c r="AB156" s="379"/>
      <c r="AC156" s="379"/>
      <c r="AD156" s="379"/>
      <c r="AE156" s="379"/>
      <c r="AF156" s="379"/>
      <c r="AG156" s="301"/>
    </row>
    <row r="157" spans="2:33" ht="17.100000000000001" customHeight="1" x14ac:dyDescent="0.25">
      <c r="B157" s="697" t="str">
        <f>'Outgoings - Fixed'!B69</f>
        <v>Other essential costs</v>
      </c>
      <c r="C157" s="697"/>
      <c r="D157" s="697"/>
      <c r="E157" s="697"/>
      <c r="F157" s="697"/>
      <c r="G157" s="697"/>
      <c r="H157" s="697"/>
      <c r="I157" s="697"/>
      <c r="J157" s="697"/>
      <c r="K157" s="697"/>
      <c r="L157" s="697"/>
      <c r="M157" s="702" t="s">
        <v>237</v>
      </c>
      <c r="N157" s="702"/>
      <c r="O157" s="702"/>
      <c r="Q157" s="703" t="s">
        <v>11</v>
      </c>
      <c r="R157" s="703"/>
      <c r="S157" s="703"/>
      <c r="T157" s="703"/>
      <c r="U157" s="703"/>
      <c r="V157" s="703"/>
      <c r="W157" s="703"/>
      <c r="X157" s="703"/>
      <c r="Y157" s="703"/>
      <c r="Z157" s="703"/>
      <c r="AA157" s="703"/>
      <c r="AB157" s="703"/>
      <c r="AC157" s="703"/>
      <c r="AD157" s="703"/>
      <c r="AE157" s="703"/>
      <c r="AF157" s="703"/>
      <c r="AG157" s="301"/>
    </row>
    <row r="158" spans="2:33" ht="17.100000000000001" customHeight="1" x14ac:dyDescent="0.25">
      <c r="B158" s="698">
        <f>IF(Conversions!C123="","",Conversions!C123)</f>
        <v>0</v>
      </c>
      <c r="C158" s="698"/>
      <c r="D158" s="698"/>
      <c r="E158" s="698"/>
      <c r="F158" s="698"/>
      <c r="G158" s="698"/>
      <c r="H158" s="698"/>
      <c r="I158" s="698"/>
      <c r="J158" s="698"/>
      <c r="K158" s="698"/>
      <c r="L158" s="698"/>
      <c r="M158" s="607">
        <f>Conversions!H123</f>
        <v>0</v>
      </c>
      <c r="N158" s="607"/>
      <c r="O158" s="607"/>
      <c r="Q158" s="660" t="str">
        <f>Conversions!S123</f>
        <v/>
      </c>
      <c r="R158" s="660"/>
      <c r="S158" s="660"/>
      <c r="T158" s="660"/>
      <c r="U158" s="660"/>
      <c r="V158" s="660"/>
      <c r="W158" s="660"/>
      <c r="X158" s="660"/>
      <c r="Y158" s="660"/>
      <c r="Z158" s="660"/>
      <c r="AA158" s="660"/>
      <c r="AB158" s="660"/>
      <c r="AC158" s="660"/>
      <c r="AD158" s="660"/>
      <c r="AE158" s="660"/>
      <c r="AF158" s="660"/>
      <c r="AG158" s="301"/>
    </row>
    <row r="159" spans="2:33" ht="17.100000000000001" customHeight="1" x14ac:dyDescent="0.25">
      <c r="B159" s="699" t="str">
        <f>IF(Conversions!C124="","",Conversions!C124)</f>
        <v/>
      </c>
      <c r="C159" s="699"/>
      <c r="D159" s="699"/>
      <c r="E159" s="699"/>
      <c r="F159" s="699"/>
      <c r="G159" s="699"/>
      <c r="H159" s="699"/>
      <c r="I159" s="699"/>
      <c r="J159" s="699"/>
      <c r="K159" s="699"/>
      <c r="L159" s="699"/>
      <c r="M159" s="607">
        <f>Conversions!H124</f>
        <v>0</v>
      </c>
      <c r="N159" s="607"/>
      <c r="O159" s="607"/>
      <c r="Q159" s="660" t="str">
        <f>Conversions!S124</f>
        <v/>
      </c>
      <c r="R159" s="660"/>
      <c r="S159" s="660"/>
      <c r="T159" s="660"/>
      <c r="U159" s="660"/>
      <c r="V159" s="660"/>
      <c r="W159" s="660"/>
      <c r="X159" s="660"/>
      <c r="Y159" s="660"/>
      <c r="Z159" s="660"/>
      <c r="AA159" s="660"/>
      <c r="AB159" s="660"/>
      <c r="AC159" s="660"/>
      <c r="AD159" s="660"/>
      <c r="AE159" s="660"/>
      <c r="AF159" s="660"/>
      <c r="AG159" s="301"/>
    </row>
    <row r="160" spans="2:33" ht="17.100000000000001" customHeight="1" x14ac:dyDescent="0.25">
      <c r="B160" s="699" t="str">
        <f>IF(Conversions!C125="","",Conversions!C125)</f>
        <v/>
      </c>
      <c r="C160" s="699"/>
      <c r="D160" s="699"/>
      <c r="E160" s="699"/>
      <c r="F160" s="699"/>
      <c r="G160" s="699"/>
      <c r="H160" s="699"/>
      <c r="I160" s="699"/>
      <c r="J160" s="699"/>
      <c r="K160" s="699"/>
      <c r="L160" s="699"/>
      <c r="M160" s="607">
        <f>Conversions!H125</f>
        <v>0</v>
      </c>
      <c r="N160" s="607"/>
      <c r="O160" s="607"/>
      <c r="Q160" s="660" t="str">
        <f>Conversions!S125</f>
        <v/>
      </c>
      <c r="R160" s="660"/>
      <c r="S160" s="660"/>
      <c r="T160" s="660"/>
      <c r="U160" s="660"/>
      <c r="V160" s="660"/>
      <c r="W160" s="660"/>
      <c r="X160" s="660"/>
      <c r="Y160" s="660"/>
      <c r="Z160" s="660"/>
      <c r="AA160" s="660"/>
      <c r="AB160" s="660"/>
      <c r="AC160" s="660"/>
      <c r="AD160" s="660"/>
      <c r="AE160" s="660"/>
      <c r="AF160" s="660"/>
      <c r="AG160" s="301"/>
    </row>
    <row r="161" spans="2:33" ht="17.100000000000001" customHeight="1" x14ac:dyDescent="0.25">
      <c r="B161" s="743" t="str">
        <f>IF(Conversions!C126="","",Conversions!C126)</f>
        <v/>
      </c>
      <c r="C161" s="743"/>
      <c r="D161" s="743"/>
      <c r="E161" s="743"/>
      <c r="F161" s="743"/>
      <c r="G161" s="743"/>
      <c r="H161" s="743"/>
      <c r="I161" s="743"/>
      <c r="J161" s="743"/>
      <c r="K161" s="743"/>
      <c r="L161" s="743"/>
      <c r="M161" s="607">
        <f>Conversions!H126</f>
        <v>0</v>
      </c>
      <c r="N161" s="607"/>
      <c r="O161" s="607"/>
      <c r="Q161" s="660" t="str">
        <f>Conversions!S126</f>
        <v/>
      </c>
      <c r="R161" s="660"/>
      <c r="S161" s="660"/>
      <c r="T161" s="660"/>
      <c r="U161" s="660"/>
      <c r="V161" s="660"/>
      <c r="W161" s="660"/>
      <c r="X161" s="660"/>
      <c r="Y161" s="660"/>
      <c r="Z161" s="660"/>
      <c r="AA161" s="660"/>
      <c r="AB161" s="660"/>
      <c r="AC161" s="660"/>
      <c r="AD161" s="660"/>
      <c r="AE161" s="660"/>
      <c r="AF161" s="660"/>
      <c r="AG161" s="301"/>
    </row>
    <row r="162" spans="2:33" ht="17.100000000000001" customHeight="1" x14ac:dyDescent="0.25">
      <c r="B162" s="742" t="str">
        <f>Conversions!C128</f>
        <v>Total other essential costs per month</v>
      </c>
      <c r="C162" s="742"/>
      <c r="D162" s="742"/>
      <c r="E162" s="742"/>
      <c r="F162" s="742"/>
      <c r="G162" s="742"/>
      <c r="H162" s="742"/>
      <c r="I162" s="742"/>
      <c r="J162" s="742"/>
      <c r="K162" s="742"/>
      <c r="L162" s="742"/>
      <c r="M162" s="663">
        <f>Conversions!H128</f>
        <v>0</v>
      </c>
      <c r="N162" s="663"/>
      <c r="O162" s="663"/>
      <c r="Q162" s="379"/>
      <c r="R162" s="379"/>
      <c r="S162" s="379"/>
      <c r="T162" s="379"/>
      <c r="U162" s="379"/>
      <c r="V162" s="379"/>
      <c r="W162" s="379"/>
      <c r="X162" s="379"/>
      <c r="Y162" s="379"/>
      <c r="Z162" s="379"/>
      <c r="AA162" s="379"/>
      <c r="AB162" s="379"/>
      <c r="AC162" s="379"/>
      <c r="AD162" s="379"/>
      <c r="AE162" s="379"/>
      <c r="AF162" s="379"/>
      <c r="AG162" s="301"/>
    </row>
    <row r="163" spans="2:33" ht="17.100000000000001" customHeight="1" x14ac:dyDescent="0.25">
      <c r="Q163" s="379"/>
      <c r="R163" s="379"/>
      <c r="S163" s="379"/>
      <c r="T163" s="379"/>
      <c r="U163" s="379"/>
      <c r="V163" s="379"/>
      <c r="W163" s="379"/>
      <c r="X163" s="379"/>
      <c r="Y163" s="379"/>
      <c r="Z163" s="379"/>
      <c r="AA163" s="379"/>
      <c r="AB163" s="379"/>
      <c r="AC163" s="379"/>
      <c r="AD163" s="379"/>
      <c r="AE163" s="379"/>
      <c r="AF163" s="379"/>
      <c r="AG163" s="301"/>
    </row>
    <row r="164" spans="2:33" ht="17.100000000000001" customHeight="1" x14ac:dyDescent="0.25">
      <c r="Q164" s="379"/>
      <c r="R164" s="379"/>
      <c r="S164" s="379"/>
      <c r="T164" s="379"/>
      <c r="U164" s="379"/>
      <c r="V164" s="379"/>
      <c r="W164" s="379"/>
      <c r="X164" s="379"/>
      <c r="Y164" s="379"/>
      <c r="Z164" s="379"/>
      <c r="AA164" s="379"/>
      <c r="AB164" s="379"/>
      <c r="AC164" s="379"/>
      <c r="AD164" s="379"/>
      <c r="AE164" s="379"/>
      <c r="AF164" s="379"/>
      <c r="AG164" s="301"/>
    </row>
    <row r="165" spans="2:33" ht="17.100000000000001" customHeight="1" x14ac:dyDescent="0.25">
      <c r="Q165" s="379"/>
      <c r="R165" s="379"/>
      <c r="S165" s="379"/>
      <c r="T165" s="379"/>
      <c r="U165" s="379"/>
      <c r="V165" s="379"/>
      <c r="W165" s="379"/>
      <c r="X165" s="379"/>
      <c r="Y165" s="379"/>
      <c r="Z165" s="379"/>
      <c r="AA165" s="379"/>
      <c r="AB165" s="379"/>
      <c r="AC165" s="379"/>
      <c r="AD165" s="379"/>
      <c r="AE165" s="379"/>
      <c r="AF165" s="379"/>
      <c r="AG165" s="301"/>
    </row>
    <row r="166" spans="2:33" ht="17.100000000000001" customHeight="1" x14ac:dyDescent="0.25">
      <c r="Q166" s="379"/>
      <c r="R166" s="379"/>
      <c r="S166" s="379"/>
      <c r="T166" s="379"/>
      <c r="U166" s="379"/>
      <c r="V166" s="379"/>
      <c r="W166" s="379"/>
      <c r="X166" s="379"/>
      <c r="Y166" s="379"/>
      <c r="Z166" s="379"/>
      <c r="AA166" s="379"/>
      <c r="AB166" s="379"/>
      <c r="AC166" s="379"/>
      <c r="AD166" s="379"/>
      <c r="AE166" s="379"/>
      <c r="AF166" s="379"/>
      <c r="AG166" s="301"/>
    </row>
    <row r="167" spans="2:33" ht="23.25" customHeight="1" thickBot="1" x14ac:dyDescent="0.3">
      <c r="B167" s="371" t="s">
        <v>251</v>
      </c>
      <c r="C167" s="294"/>
      <c r="D167" s="294"/>
      <c r="E167" s="294"/>
      <c r="F167" s="294"/>
      <c r="G167" s="294"/>
      <c r="H167" s="294"/>
      <c r="I167" s="294"/>
      <c r="J167" s="294"/>
      <c r="K167" s="294"/>
      <c r="L167" s="294"/>
      <c r="M167" s="381"/>
      <c r="N167" s="381"/>
      <c r="O167" s="381"/>
      <c r="P167" s="294"/>
      <c r="Q167" s="373"/>
      <c r="R167" s="373"/>
      <c r="S167" s="373"/>
      <c r="T167" s="373"/>
      <c r="U167" s="373"/>
      <c r="V167" s="373"/>
      <c r="W167" s="373"/>
      <c r="X167" s="373"/>
      <c r="Y167" s="373"/>
      <c r="Z167" s="373"/>
      <c r="AA167" s="373"/>
      <c r="AB167" s="373"/>
      <c r="AC167" s="373"/>
      <c r="AD167" s="373"/>
      <c r="AE167" s="373"/>
      <c r="AF167" s="373"/>
      <c r="AG167" s="301"/>
    </row>
    <row r="168" spans="2:33" ht="18.75" customHeight="1" x14ac:dyDescent="0.25">
      <c r="B168" s="382" t="str">
        <f>'Outgoings - Flexible'!B3</f>
        <v>Communications and leisure</v>
      </c>
      <c r="M168" s="702" t="s">
        <v>237</v>
      </c>
      <c r="N168" s="702"/>
      <c r="O168" s="702"/>
      <c r="Q168" s="703" t="s">
        <v>11</v>
      </c>
      <c r="R168" s="703"/>
      <c r="S168" s="703"/>
      <c r="T168" s="703"/>
      <c r="U168" s="703"/>
      <c r="V168" s="703"/>
      <c r="W168" s="703"/>
      <c r="X168" s="703"/>
      <c r="Y168" s="703"/>
      <c r="Z168" s="703"/>
      <c r="AA168" s="703"/>
      <c r="AB168" s="703"/>
      <c r="AC168" s="703"/>
      <c r="AD168" s="703"/>
      <c r="AE168" s="703"/>
      <c r="AF168" s="703"/>
      <c r="AG168" s="301"/>
    </row>
    <row r="169" spans="2:33" ht="27.75" customHeight="1" x14ac:dyDescent="0.25">
      <c r="B169" s="738" t="str">
        <f>Conversions!C133</f>
        <v>Home phone, internet, TV package  
(including film subscriptions)</v>
      </c>
      <c r="C169" s="738"/>
      <c r="D169" s="738"/>
      <c r="E169" s="738"/>
      <c r="F169" s="738"/>
      <c r="G169" s="738"/>
      <c r="H169" s="738"/>
      <c r="I169" s="738"/>
      <c r="J169" s="738"/>
      <c r="K169" s="738"/>
      <c r="L169" s="738"/>
      <c r="M169" s="707">
        <f>Conversions!H133</f>
        <v>0</v>
      </c>
      <c r="N169" s="708"/>
      <c r="O169" s="709"/>
      <c r="Q169" s="704" t="str">
        <f>Conversions!S133</f>
        <v/>
      </c>
      <c r="R169" s="704"/>
      <c r="S169" s="704"/>
      <c r="T169" s="704"/>
      <c r="U169" s="704"/>
      <c r="V169" s="704"/>
      <c r="W169" s="704"/>
      <c r="X169" s="704"/>
      <c r="Y169" s="704"/>
      <c r="Z169" s="704"/>
      <c r="AA169" s="704"/>
      <c r="AB169" s="704"/>
      <c r="AC169" s="704"/>
      <c r="AD169" s="704"/>
      <c r="AE169" s="704"/>
      <c r="AF169" s="704"/>
      <c r="AG169" s="301"/>
    </row>
    <row r="170" spans="2:33" ht="17.100000000000001" customHeight="1" x14ac:dyDescent="0.25">
      <c r="B170" s="736" t="str">
        <f>Conversions!C134</f>
        <v xml:space="preserve">Mobile phone </v>
      </c>
      <c r="C170" s="736"/>
      <c r="D170" s="736"/>
      <c r="E170" s="736"/>
      <c r="F170" s="736"/>
      <c r="G170" s="736"/>
      <c r="H170" s="736"/>
      <c r="I170" s="736"/>
      <c r="J170" s="736"/>
      <c r="K170" s="736"/>
      <c r="L170" s="299"/>
      <c r="M170" s="707">
        <f>Conversions!H134</f>
        <v>0</v>
      </c>
      <c r="N170" s="708"/>
      <c r="O170" s="709"/>
      <c r="Q170" s="704" t="str">
        <f>Conversions!S134</f>
        <v/>
      </c>
      <c r="R170" s="704"/>
      <c r="S170" s="704"/>
      <c r="T170" s="704"/>
      <c r="U170" s="704"/>
      <c r="V170" s="704"/>
      <c r="W170" s="704"/>
      <c r="X170" s="704"/>
      <c r="Y170" s="704"/>
      <c r="Z170" s="704"/>
      <c r="AA170" s="704"/>
      <c r="AB170" s="704"/>
      <c r="AC170" s="704"/>
      <c r="AD170" s="704"/>
      <c r="AE170" s="704"/>
      <c r="AF170" s="704"/>
      <c r="AG170" s="301"/>
    </row>
    <row r="171" spans="2:33" ht="39" customHeight="1" x14ac:dyDescent="0.25">
      <c r="B171" s="736" t="str">
        <f>Conversions!C135</f>
        <v>Hobbies, leisure or sport  
(e.g. socialising, eating out, outings, clubs, leisure courses)</v>
      </c>
      <c r="C171" s="736"/>
      <c r="D171" s="736"/>
      <c r="E171" s="736"/>
      <c r="F171" s="736"/>
      <c r="G171" s="736"/>
      <c r="H171" s="736"/>
      <c r="I171" s="736"/>
      <c r="J171" s="736"/>
      <c r="K171" s="736"/>
      <c r="L171" s="299"/>
      <c r="M171" s="707">
        <f>Conversions!H135</f>
        <v>0</v>
      </c>
      <c r="N171" s="708"/>
      <c r="O171" s="709"/>
      <c r="Q171" s="704" t="str">
        <f>Conversions!S135</f>
        <v/>
      </c>
      <c r="R171" s="704"/>
      <c r="S171" s="704"/>
      <c r="T171" s="704"/>
      <c r="U171" s="704"/>
      <c r="V171" s="704"/>
      <c r="W171" s="704"/>
      <c r="X171" s="704"/>
      <c r="Y171" s="704"/>
      <c r="Z171" s="704"/>
      <c r="AA171" s="704"/>
      <c r="AB171" s="704"/>
      <c r="AC171" s="704"/>
      <c r="AD171" s="704"/>
      <c r="AE171" s="704"/>
      <c r="AF171" s="704"/>
      <c r="AG171" s="301"/>
    </row>
    <row r="172" spans="2:33" ht="29.25" customHeight="1" x14ac:dyDescent="0.25">
      <c r="B172" s="736" t="str">
        <f>Conversions!C136</f>
        <v>Gifts (e.g. birthdays, festivals, charity donations)</v>
      </c>
      <c r="C172" s="736"/>
      <c r="D172" s="736"/>
      <c r="E172" s="736"/>
      <c r="F172" s="736"/>
      <c r="G172" s="736"/>
      <c r="H172" s="736"/>
      <c r="I172" s="736"/>
      <c r="J172" s="736"/>
      <c r="K172" s="736"/>
      <c r="L172" s="299"/>
      <c r="M172" s="707">
        <f>Conversions!H136</f>
        <v>0</v>
      </c>
      <c r="N172" s="708"/>
      <c r="O172" s="709"/>
      <c r="Q172" s="704" t="str">
        <f>Conversions!S136</f>
        <v/>
      </c>
      <c r="R172" s="704"/>
      <c r="S172" s="704"/>
      <c r="T172" s="704"/>
      <c r="U172" s="704"/>
      <c r="V172" s="704"/>
      <c r="W172" s="704"/>
      <c r="X172" s="704"/>
      <c r="Y172" s="704"/>
      <c r="Z172" s="704"/>
      <c r="AA172" s="704"/>
      <c r="AB172" s="704"/>
      <c r="AC172" s="704"/>
      <c r="AD172" s="704"/>
      <c r="AE172" s="704"/>
      <c r="AF172" s="704"/>
      <c r="AG172" s="301"/>
    </row>
    <row r="173" spans="2:33" ht="17.100000000000001" customHeight="1" x14ac:dyDescent="0.25">
      <c r="B173" s="736" t="str">
        <f>Conversions!C137</f>
        <v>Pocket money</v>
      </c>
      <c r="C173" s="736"/>
      <c r="D173" s="736"/>
      <c r="E173" s="736"/>
      <c r="F173" s="736"/>
      <c r="G173" s="736"/>
      <c r="H173" s="736"/>
      <c r="I173" s="736"/>
      <c r="J173" s="736"/>
      <c r="K173" s="736"/>
      <c r="L173" s="299"/>
      <c r="M173" s="707">
        <f>Conversions!H137</f>
        <v>0</v>
      </c>
      <c r="N173" s="708"/>
      <c r="O173" s="709"/>
      <c r="Q173" s="704" t="str">
        <f>Conversions!S137</f>
        <v/>
      </c>
      <c r="R173" s="704"/>
      <c r="S173" s="704"/>
      <c r="T173" s="704"/>
      <c r="U173" s="704"/>
      <c r="V173" s="704"/>
      <c r="W173" s="704"/>
      <c r="X173" s="704"/>
      <c r="Y173" s="704"/>
      <c r="Z173" s="704"/>
      <c r="AA173" s="704"/>
      <c r="AB173" s="704"/>
      <c r="AC173" s="704"/>
      <c r="AD173" s="704"/>
      <c r="AE173" s="704"/>
      <c r="AF173" s="704"/>
      <c r="AG173" s="301"/>
    </row>
    <row r="174" spans="2:33" ht="27.75" customHeight="1" x14ac:dyDescent="0.25">
      <c r="B174" s="736" t="str">
        <f>Conversions!C138</f>
        <v>Newspapers, magazines, stationery and postage</v>
      </c>
      <c r="C174" s="736"/>
      <c r="D174" s="736"/>
      <c r="E174" s="736"/>
      <c r="F174" s="736"/>
      <c r="G174" s="736"/>
      <c r="H174" s="736"/>
      <c r="I174" s="736"/>
      <c r="J174" s="736"/>
      <c r="K174" s="736"/>
      <c r="L174" s="299"/>
      <c r="M174" s="707">
        <f>Conversions!H138</f>
        <v>0</v>
      </c>
      <c r="N174" s="708"/>
      <c r="O174" s="709"/>
      <c r="Q174" s="704" t="str">
        <f>Conversions!S138</f>
        <v/>
      </c>
      <c r="R174" s="704"/>
      <c r="S174" s="704"/>
      <c r="T174" s="704"/>
      <c r="U174" s="704"/>
      <c r="V174" s="704"/>
      <c r="W174" s="704"/>
      <c r="X174" s="704"/>
      <c r="Y174" s="704"/>
      <c r="Z174" s="704"/>
      <c r="AA174" s="704"/>
      <c r="AB174" s="704"/>
      <c r="AC174" s="704"/>
      <c r="AD174" s="704"/>
      <c r="AE174" s="704"/>
      <c r="AF174" s="704"/>
      <c r="AG174" s="301"/>
    </row>
    <row r="175" spans="2:33" ht="17.100000000000001" customHeight="1" x14ac:dyDescent="0.25">
      <c r="B175" s="737" t="str">
        <f>Conversions!C139</f>
        <v>Other costs</v>
      </c>
      <c r="C175" s="737"/>
      <c r="D175" s="737"/>
      <c r="E175" s="737"/>
      <c r="F175" s="737"/>
      <c r="G175" s="737"/>
      <c r="H175" s="737"/>
      <c r="I175" s="737"/>
      <c r="J175" s="737"/>
      <c r="K175" s="737"/>
      <c r="L175" s="383"/>
      <c r="M175" s="707">
        <f>Conversions!H139</f>
        <v>0</v>
      </c>
      <c r="N175" s="708"/>
      <c r="O175" s="709"/>
      <c r="Q175" s="704" t="str">
        <f>Conversions!S139</f>
        <v/>
      </c>
      <c r="R175" s="704"/>
      <c r="S175" s="704"/>
      <c r="T175" s="704"/>
      <c r="U175" s="704"/>
      <c r="V175" s="704"/>
      <c r="W175" s="704"/>
      <c r="X175" s="704"/>
      <c r="Y175" s="704"/>
      <c r="Z175" s="704"/>
      <c r="AA175" s="704"/>
      <c r="AB175" s="704"/>
      <c r="AC175" s="704"/>
      <c r="AD175" s="704"/>
      <c r="AE175" s="704"/>
      <c r="AF175" s="704"/>
      <c r="AG175" s="301"/>
    </row>
    <row r="176" spans="2:33" ht="28.5" customHeight="1" x14ac:dyDescent="0.25">
      <c r="B176" s="735" t="str">
        <f>Conversions!C141</f>
        <v>Total communications and leisure costs per month</v>
      </c>
      <c r="C176" s="735"/>
      <c r="D176" s="735"/>
      <c r="E176" s="735"/>
      <c r="F176" s="735"/>
      <c r="G176" s="735"/>
      <c r="H176" s="735"/>
      <c r="I176" s="735"/>
      <c r="J176" s="735"/>
      <c r="K176" s="735"/>
      <c r="M176" s="662">
        <f>Conversions!H141</f>
        <v>0</v>
      </c>
      <c r="N176" s="662"/>
      <c r="O176" s="662"/>
      <c r="Q176" s="379"/>
      <c r="R176" s="379"/>
      <c r="S176" s="379"/>
      <c r="T176" s="379"/>
      <c r="U176" s="379"/>
      <c r="V176" s="379"/>
      <c r="W176" s="379"/>
      <c r="X176" s="379"/>
      <c r="Y176" s="379"/>
      <c r="Z176" s="379"/>
      <c r="AA176" s="379"/>
      <c r="AB176" s="379"/>
      <c r="AC176" s="379"/>
      <c r="AD176" s="379"/>
      <c r="AE176" s="379"/>
      <c r="AF176" s="379"/>
      <c r="AG176" s="301"/>
    </row>
    <row r="177" spans="2:33" ht="17.100000000000001" customHeight="1" x14ac:dyDescent="0.25">
      <c r="Q177" s="379"/>
      <c r="R177" s="379"/>
      <c r="S177" s="379"/>
      <c r="T177" s="379"/>
      <c r="U177" s="379"/>
      <c r="V177" s="379"/>
      <c r="W177" s="379"/>
      <c r="X177" s="379"/>
      <c r="Y177" s="379"/>
      <c r="Z177" s="379"/>
      <c r="AA177" s="379"/>
      <c r="AB177" s="379"/>
      <c r="AC177" s="379"/>
      <c r="AD177" s="379"/>
      <c r="AE177" s="379"/>
      <c r="AF177" s="379"/>
      <c r="AG177" s="301"/>
    </row>
    <row r="178" spans="2:33" ht="17.100000000000001" customHeight="1" x14ac:dyDescent="0.25">
      <c r="B178" s="382" t="str">
        <f>'Outgoings - Flexible'!B13</f>
        <v xml:space="preserve">Food and housekeeping </v>
      </c>
      <c r="M178" s="702" t="s">
        <v>237</v>
      </c>
      <c r="N178" s="702"/>
      <c r="O178" s="702"/>
      <c r="Q178" s="703" t="s">
        <v>11</v>
      </c>
      <c r="R178" s="703"/>
      <c r="S178" s="703"/>
      <c r="T178" s="703"/>
      <c r="U178" s="703"/>
      <c r="V178" s="703"/>
      <c r="W178" s="703"/>
      <c r="X178" s="703"/>
      <c r="Y178" s="703"/>
      <c r="Z178" s="703"/>
      <c r="AA178" s="703"/>
      <c r="AB178" s="703"/>
      <c r="AC178" s="703"/>
      <c r="AD178" s="703"/>
      <c r="AE178" s="703"/>
      <c r="AF178" s="703"/>
      <c r="AG178" s="301"/>
    </row>
    <row r="179" spans="2:33" ht="28.5" customHeight="1" x14ac:dyDescent="0.25">
      <c r="B179" s="738" t="str">
        <f>Conversions!C144</f>
        <v>Groceries (e.g. food, pet food,  
non-alcoholic drinks, cleaning)</v>
      </c>
      <c r="C179" s="738"/>
      <c r="D179" s="738"/>
      <c r="E179" s="738"/>
      <c r="F179" s="738"/>
      <c r="G179" s="738"/>
      <c r="H179" s="738"/>
      <c r="I179" s="738"/>
      <c r="J179" s="738"/>
      <c r="K179" s="738"/>
      <c r="L179" s="738"/>
      <c r="M179" s="707">
        <f>Conversions!H144</f>
        <v>0</v>
      </c>
      <c r="N179" s="708"/>
      <c r="O179" s="709"/>
      <c r="Q179" s="704" t="str">
        <f>Conversions!S144</f>
        <v/>
      </c>
      <c r="R179" s="704"/>
      <c r="S179" s="704"/>
      <c r="T179" s="704"/>
      <c r="U179" s="704"/>
      <c r="V179" s="704"/>
      <c r="W179" s="704"/>
      <c r="X179" s="704"/>
      <c r="Y179" s="704"/>
      <c r="Z179" s="704"/>
      <c r="AA179" s="704"/>
      <c r="AB179" s="704"/>
      <c r="AC179" s="704"/>
      <c r="AD179" s="704"/>
      <c r="AE179" s="704"/>
      <c r="AF179" s="704"/>
      <c r="AG179" s="301"/>
    </row>
    <row r="180" spans="2:33" ht="17.100000000000001" customHeight="1" x14ac:dyDescent="0.25">
      <c r="B180" s="736" t="str">
        <f>Conversions!C145</f>
        <v>Nappies and baby items</v>
      </c>
      <c r="C180" s="736"/>
      <c r="D180" s="736"/>
      <c r="E180" s="736"/>
      <c r="F180" s="736"/>
      <c r="G180" s="736"/>
      <c r="H180" s="736"/>
      <c r="I180" s="736"/>
      <c r="J180" s="736"/>
      <c r="K180" s="736"/>
      <c r="L180" s="736"/>
      <c r="M180" s="707">
        <f>Conversions!H145</f>
        <v>0</v>
      </c>
      <c r="N180" s="708"/>
      <c r="O180" s="709"/>
      <c r="Q180" s="704" t="str">
        <f>Conversions!S145</f>
        <v/>
      </c>
      <c r="R180" s="704"/>
      <c r="S180" s="704"/>
      <c r="T180" s="704"/>
      <c r="U180" s="704"/>
      <c r="V180" s="704"/>
      <c r="W180" s="704"/>
      <c r="X180" s="704"/>
      <c r="Y180" s="704"/>
      <c r="Z180" s="704"/>
      <c r="AA180" s="704"/>
      <c r="AB180" s="704"/>
      <c r="AC180" s="704"/>
      <c r="AD180" s="704"/>
      <c r="AE180" s="704"/>
      <c r="AF180" s="704"/>
      <c r="AG180" s="301"/>
    </row>
    <row r="181" spans="2:33" ht="17.100000000000001" customHeight="1" x14ac:dyDescent="0.25">
      <c r="B181" s="736" t="str">
        <f>Conversions!C146</f>
        <v>School meals and meals at work</v>
      </c>
      <c r="C181" s="736"/>
      <c r="D181" s="736"/>
      <c r="E181" s="736"/>
      <c r="F181" s="736"/>
      <c r="G181" s="736"/>
      <c r="H181" s="736"/>
      <c r="I181" s="736"/>
      <c r="J181" s="736"/>
      <c r="K181" s="736"/>
      <c r="L181" s="736"/>
      <c r="M181" s="707">
        <f>Conversions!H146</f>
        <v>0</v>
      </c>
      <c r="N181" s="708"/>
      <c r="O181" s="709"/>
      <c r="Q181" s="704" t="str">
        <f>Conversions!S146</f>
        <v/>
      </c>
      <c r="R181" s="704"/>
      <c r="S181" s="704"/>
      <c r="T181" s="704"/>
      <c r="U181" s="704"/>
      <c r="V181" s="704"/>
      <c r="W181" s="704"/>
      <c r="X181" s="704"/>
      <c r="Y181" s="704"/>
      <c r="Z181" s="704"/>
      <c r="AA181" s="704"/>
      <c r="AB181" s="704"/>
      <c r="AC181" s="704"/>
      <c r="AD181" s="704"/>
      <c r="AE181" s="704"/>
      <c r="AF181" s="704"/>
      <c r="AG181" s="301"/>
    </row>
    <row r="182" spans="2:33" ht="17.100000000000001" customHeight="1" x14ac:dyDescent="0.25">
      <c r="B182" s="736" t="str">
        <f>Conversions!C147</f>
        <v>Laundry and dry cleaning</v>
      </c>
      <c r="C182" s="736"/>
      <c r="D182" s="736"/>
      <c r="E182" s="736"/>
      <c r="F182" s="736"/>
      <c r="G182" s="736"/>
      <c r="H182" s="736"/>
      <c r="I182" s="736"/>
      <c r="J182" s="736"/>
      <c r="K182" s="736"/>
      <c r="L182" s="736"/>
      <c r="M182" s="707">
        <f>Conversions!H147</f>
        <v>0</v>
      </c>
      <c r="N182" s="708"/>
      <c r="O182" s="709"/>
      <c r="Q182" s="704" t="str">
        <f>Conversions!S147</f>
        <v/>
      </c>
      <c r="R182" s="704"/>
      <c r="S182" s="704"/>
      <c r="T182" s="704"/>
      <c r="U182" s="704"/>
      <c r="V182" s="704"/>
      <c r="W182" s="704"/>
      <c r="X182" s="704"/>
      <c r="Y182" s="704"/>
      <c r="Z182" s="704"/>
      <c r="AA182" s="704"/>
      <c r="AB182" s="704"/>
      <c r="AC182" s="704"/>
      <c r="AD182" s="704"/>
      <c r="AE182" s="704"/>
      <c r="AF182" s="704"/>
      <c r="AG182" s="301"/>
    </row>
    <row r="183" spans="2:33" ht="17.100000000000001" customHeight="1" x14ac:dyDescent="0.25">
      <c r="B183" s="736" t="str">
        <f>Conversions!C148</f>
        <v>Alcohol</v>
      </c>
      <c r="C183" s="736"/>
      <c r="D183" s="736"/>
      <c r="E183" s="736"/>
      <c r="F183" s="736"/>
      <c r="G183" s="736"/>
      <c r="H183" s="736"/>
      <c r="I183" s="736"/>
      <c r="J183" s="736"/>
      <c r="K183" s="736"/>
      <c r="L183" s="736"/>
      <c r="M183" s="707">
        <f>Conversions!H148</f>
        <v>0</v>
      </c>
      <c r="N183" s="708"/>
      <c r="O183" s="709"/>
      <c r="Q183" s="704" t="str">
        <f>Conversions!S148</f>
        <v/>
      </c>
      <c r="R183" s="704"/>
      <c r="S183" s="704"/>
      <c r="T183" s="704"/>
      <c r="U183" s="704"/>
      <c r="V183" s="704"/>
      <c r="W183" s="704"/>
      <c r="X183" s="704"/>
      <c r="Y183" s="704"/>
      <c r="Z183" s="704"/>
      <c r="AA183" s="704"/>
      <c r="AB183" s="704"/>
      <c r="AC183" s="704"/>
      <c r="AD183" s="704"/>
      <c r="AE183" s="704"/>
      <c r="AF183" s="704"/>
      <c r="AG183" s="301"/>
    </row>
    <row r="184" spans="2:33" ht="17.100000000000001" customHeight="1" x14ac:dyDescent="0.25">
      <c r="B184" s="736" t="str">
        <f>Conversions!C149</f>
        <v>Smoking products</v>
      </c>
      <c r="C184" s="736"/>
      <c r="D184" s="736"/>
      <c r="E184" s="736"/>
      <c r="F184" s="736"/>
      <c r="G184" s="736"/>
      <c r="H184" s="736"/>
      <c r="I184" s="736"/>
      <c r="J184" s="736"/>
      <c r="K184" s="736"/>
      <c r="L184" s="736"/>
      <c r="M184" s="707">
        <f>Conversions!H149</f>
        <v>0</v>
      </c>
      <c r="N184" s="708"/>
      <c r="O184" s="709"/>
      <c r="Q184" s="704" t="str">
        <f>Conversions!S149</f>
        <v/>
      </c>
      <c r="R184" s="704"/>
      <c r="S184" s="704"/>
      <c r="T184" s="704"/>
      <c r="U184" s="704"/>
      <c r="V184" s="704"/>
      <c r="W184" s="704"/>
      <c r="X184" s="704"/>
      <c r="Y184" s="704"/>
      <c r="Z184" s="704"/>
      <c r="AA184" s="704"/>
      <c r="AB184" s="704"/>
      <c r="AC184" s="704"/>
      <c r="AD184" s="704"/>
      <c r="AE184" s="704"/>
      <c r="AF184" s="704"/>
      <c r="AG184" s="301"/>
    </row>
    <row r="185" spans="2:33" ht="17.100000000000001" customHeight="1" x14ac:dyDescent="0.25">
      <c r="B185" s="736" t="str">
        <f>Conversions!C150</f>
        <v>Vet bills &amp; pet insurance</v>
      </c>
      <c r="C185" s="736"/>
      <c r="D185" s="736"/>
      <c r="E185" s="736"/>
      <c r="F185" s="736"/>
      <c r="G185" s="736"/>
      <c r="H185" s="736"/>
      <c r="I185" s="736"/>
      <c r="J185" s="736"/>
      <c r="K185" s="736"/>
      <c r="L185" s="736"/>
      <c r="M185" s="707">
        <f>Conversions!H150</f>
        <v>0</v>
      </c>
      <c r="N185" s="708"/>
      <c r="O185" s="709"/>
      <c r="Q185" s="704" t="str">
        <f>Conversions!S150</f>
        <v/>
      </c>
      <c r="R185" s="704"/>
      <c r="S185" s="704"/>
      <c r="T185" s="704"/>
      <c r="U185" s="704"/>
      <c r="V185" s="704"/>
      <c r="W185" s="704"/>
      <c r="X185" s="704"/>
      <c r="Y185" s="704"/>
      <c r="Z185" s="704"/>
      <c r="AA185" s="704"/>
      <c r="AB185" s="704"/>
      <c r="AC185" s="704"/>
      <c r="AD185" s="704"/>
      <c r="AE185" s="704"/>
      <c r="AF185" s="704"/>
      <c r="AG185" s="301"/>
    </row>
    <row r="186" spans="2:33" ht="17.100000000000001" customHeight="1" x14ac:dyDescent="0.25">
      <c r="B186" s="736" t="str">
        <f>Conversions!C151</f>
        <v>House repairs and maintenance</v>
      </c>
      <c r="C186" s="736"/>
      <c r="D186" s="736"/>
      <c r="E186" s="736"/>
      <c r="F186" s="736"/>
      <c r="G186" s="736"/>
      <c r="H186" s="736"/>
      <c r="I186" s="736"/>
      <c r="J186" s="736"/>
      <c r="K186" s="736"/>
      <c r="L186" s="736"/>
      <c r="M186" s="707">
        <f>Conversions!H151</f>
        <v>0</v>
      </c>
      <c r="N186" s="708"/>
      <c r="O186" s="709"/>
      <c r="Q186" s="704" t="str">
        <f>Conversions!S151</f>
        <v/>
      </c>
      <c r="R186" s="704"/>
      <c r="S186" s="704"/>
      <c r="T186" s="704"/>
      <c r="U186" s="704"/>
      <c r="V186" s="704"/>
      <c r="W186" s="704"/>
      <c r="X186" s="704"/>
      <c r="Y186" s="704"/>
      <c r="Z186" s="704"/>
      <c r="AA186" s="704"/>
      <c r="AB186" s="704"/>
      <c r="AC186" s="704"/>
      <c r="AD186" s="704"/>
      <c r="AE186" s="704"/>
      <c r="AF186" s="704"/>
      <c r="AG186" s="301"/>
    </row>
    <row r="187" spans="2:33" ht="17.100000000000001" customHeight="1" x14ac:dyDescent="0.25">
      <c r="B187" s="737" t="str">
        <f>Conversions!C152</f>
        <v>Other costs</v>
      </c>
      <c r="C187" s="737"/>
      <c r="D187" s="737"/>
      <c r="E187" s="737"/>
      <c r="F187" s="737"/>
      <c r="G187" s="737"/>
      <c r="H187" s="737"/>
      <c r="I187" s="737"/>
      <c r="J187" s="737"/>
      <c r="K187" s="737"/>
      <c r="L187" s="737"/>
      <c r="M187" s="707">
        <f>Conversions!H152</f>
        <v>0</v>
      </c>
      <c r="N187" s="708"/>
      <c r="O187" s="709"/>
      <c r="Q187" s="704" t="str">
        <f>Conversions!S152</f>
        <v/>
      </c>
      <c r="R187" s="704"/>
      <c r="S187" s="704"/>
      <c r="T187" s="704"/>
      <c r="U187" s="704"/>
      <c r="V187" s="704"/>
      <c r="W187" s="704"/>
      <c r="X187" s="704"/>
      <c r="Y187" s="704"/>
      <c r="Z187" s="704"/>
      <c r="AA187" s="704"/>
      <c r="AB187" s="704"/>
      <c r="AC187" s="704"/>
      <c r="AD187" s="704"/>
      <c r="AE187" s="704"/>
      <c r="AF187" s="704"/>
      <c r="AG187" s="301"/>
    </row>
    <row r="188" spans="2:33" ht="16.5" customHeight="1" x14ac:dyDescent="0.25">
      <c r="B188" s="735" t="str">
        <f>Conversions!C154</f>
        <v>Total food and housekeeping costs per month</v>
      </c>
      <c r="C188" s="735"/>
      <c r="D188" s="735"/>
      <c r="E188" s="735"/>
      <c r="F188" s="735"/>
      <c r="G188" s="735"/>
      <c r="H188" s="735"/>
      <c r="I188" s="735"/>
      <c r="J188" s="735"/>
      <c r="K188" s="735"/>
      <c r="L188" s="735"/>
      <c r="M188" s="662">
        <f>Conversions!H154</f>
        <v>0</v>
      </c>
      <c r="N188" s="662"/>
      <c r="O188" s="662"/>
      <c r="Q188" s="379"/>
      <c r="R188" s="379"/>
      <c r="S188" s="379"/>
      <c r="T188" s="379"/>
      <c r="U188" s="379"/>
      <c r="V188" s="379"/>
      <c r="W188" s="379"/>
      <c r="X188" s="379"/>
      <c r="Y188" s="379"/>
      <c r="Z188" s="379"/>
      <c r="AA188" s="379"/>
      <c r="AB188" s="379"/>
      <c r="AC188" s="379"/>
      <c r="AD188" s="379"/>
      <c r="AE188" s="379"/>
      <c r="AF188" s="379"/>
      <c r="AG188" s="301"/>
    </row>
    <row r="189" spans="2:33" ht="17.100000000000001" customHeight="1" x14ac:dyDescent="0.25">
      <c r="Q189" s="379"/>
      <c r="R189" s="379"/>
      <c r="S189" s="379"/>
      <c r="T189" s="379"/>
      <c r="U189" s="379"/>
      <c r="V189" s="379"/>
      <c r="W189" s="379"/>
      <c r="X189" s="379"/>
      <c r="Y189" s="379"/>
      <c r="Z189" s="379"/>
      <c r="AA189" s="379"/>
      <c r="AB189" s="379"/>
      <c r="AC189" s="379"/>
      <c r="AD189" s="379"/>
      <c r="AE189" s="379"/>
      <c r="AF189" s="379"/>
      <c r="AG189" s="301"/>
    </row>
    <row r="190" spans="2:33" ht="17.100000000000001" customHeight="1" x14ac:dyDescent="0.25">
      <c r="B190" s="382" t="str">
        <f>'Outgoings - Flexible'!B25</f>
        <v xml:space="preserve">Personal costs </v>
      </c>
      <c r="M190" s="702" t="s">
        <v>237</v>
      </c>
      <c r="N190" s="702"/>
      <c r="O190" s="702"/>
      <c r="Q190" s="703" t="s">
        <v>11</v>
      </c>
      <c r="R190" s="703"/>
      <c r="S190" s="703"/>
      <c r="T190" s="703"/>
      <c r="U190" s="703"/>
      <c r="V190" s="703"/>
      <c r="W190" s="703"/>
      <c r="X190" s="703"/>
      <c r="Y190" s="703"/>
      <c r="Z190" s="703"/>
      <c r="AA190" s="703"/>
      <c r="AB190" s="703"/>
      <c r="AC190" s="703"/>
      <c r="AD190" s="703"/>
      <c r="AE190" s="703"/>
      <c r="AF190" s="703"/>
      <c r="AG190" s="301"/>
    </row>
    <row r="191" spans="2:33" ht="17.100000000000001" customHeight="1" x14ac:dyDescent="0.25">
      <c r="B191" s="726" t="str">
        <f>Conversions!C157</f>
        <v>Clothing and footwear</v>
      </c>
      <c r="C191" s="726"/>
      <c r="D191" s="726"/>
      <c r="E191" s="726"/>
      <c r="F191" s="726"/>
      <c r="G191" s="726"/>
      <c r="H191" s="726"/>
      <c r="I191" s="726"/>
      <c r="J191" s="726"/>
      <c r="K191" s="726"/>
      <c r="L191" s="726"/>
      <c r="M191" s="707">
        <f>Conversions!H157</f>
        <v>0</v>
      </c>
      <c r="N191" s="708"/>
      <c r="O191" s="709"/>
      <c r="Q191" s="704" t="str">
        <f>Conversions!S157</f>
        <v/>
      </c>
      <c r="R191" s="704"/>
      <c r="S191" s="704"/>
      <c r="T191" s="704"/>
      <c r="U191" s="704"/>
      <c r="V191" s="704"/>
      <c r="W191" s="704"/>
      <c r="X191" s="704"/>
      <c r="Y191" s="704"/>
      <c r="Z191" s="704"/>
      <c r="AA191" s="704"/>
      <c r="AB191" s="704"/>
      <c r="AC191" s="704"/>
      <c r="AD191" s="704"/>
      <c r="AE191" s="704"/>
      <c r="AF191" s="704"/>
      <c r="AG191" s="301"/>
    </row>
    <row r="192" spans="2:33" ht="17.100000000000001" customHeight="1" x14ac:dyDescent="0.25">
      <c r="B192" s="727" t="str">
        <f>Conversions!C158</f>
        <v>Hairdressing</v>
      </c>
      <c r="C192" s="727"/>
      <c r="D192" s="727"/>
      <c r="E192" s="727"/>
      <c r="F192" s="727"/>
      <c r="G192" s="727"/>
      <c r="H192" s="727"/>
      <c r="I192" s="727"/>
      <c r="J192" s="727"/>
      <c r="K192" s="727"/>
      <c r="L192" s="727"/>
      <c r="M192" s="707">
        <f>Conversions!H158</f>
        <v>0</v>
      </c>
      <c r="N192" s="708"/>
      <c r="O192" s="709"/>
      <c r="Q192" s="704" t="str">
        <f>Conversions!S158</f>
        <v/>
      </c>
      <c r="R192" s="704"/>
      <c r="S192" s="704"/>
      <c r="T192" s="704"/>
      <c r="U192" s="704"/>
      <c r="V192" s="704"/>
      <c r="W192" s="704"/>
      <c r="X192" s="704"/>
      <c r="Y192" s="704"/>
      <c r="Z192" s="704"/>
      <c r="AA192" s="704"/>
      <c r="AB192" s="704"/>
      <c r="AC192" s="704"/>
      <c r="AD192" s="704"/>
      <c r="AE192" s="704"/>
      <c r="AF192" s="704"/>
      <c r="AG192" s="301"/>
    </row>
    <row r="193" spans="2:33" ht="17.100000000000001" customHeight="1" x14ac:dyDescent="0.25">
      <c r="B193" s="727" t="str">
        <f>Conversions!C159</f>
        <v>Toiletries</v>
      </c>
      <c r="C193" s="727"/>
      <c r="D193" s="727"/>
      <c r="E193" s="727"/>
      <c r="F193" s="727"/>
      <c r="G193" s="727"/>
      <c r="H193" s="727"/>
      <c r="I193" s="727"/>
      <c r="J193" s="727"/>
      <c r="K193" s="727"/>
      <c r="L193" s="727"/>
      <c r="M193" s="707">
        <f>Conversions!H159</f>
        <v>0</v>
      </c>
      <c r="N193" s="708"/>
      <c r="O193" s="709"/>
      <c r="Q193" s="704" t="str">
        <f>Conversions!S159</f>
        <v/>
      </c>
      <c r="R193" s="704"/>
      <c r="S193" s="704"/>
      <c r="T193" s="704"/>
      <c r="U193" s="704"/>
      <c r="V193" s="704"/>
      <c r="W193" s="704"/>
      <c r="X193" s="704"/>
      <c r="Y193" s="704"/>
      <c r="Z193" s="704"/>
      <c r="AA193" s="704"/>
      <c r="AB193" s="704"/>
      <c r="AC193" s="704"/>
      <c r="AD193" s="704"/>
      <c r="AE193" s="704"/>
      <c r="AF193" s="704"/>
      <c r="AG193" s="301"/>
    </row>
    <row r="194" spans="2:33" ht="17.100000000000001" customHeight="1" x14ac:dyDescent="0.25">
      <c r="B194" s="728" t="str">
        <f>Conversions!C160</f>
        <v>Other costs</v>
      </c>
      <c r="C194" s="728"/>
      <c r="D194" s="728"/>
      <c r="E194" s="728"/>
      <c r="F194" s="728"/>
      <c r="G194" s="728"/>
      <c r="H194" s="728"/>
      <c r="I194" s="728"/>
      <c r="J194" s="728"/>
      <c r="K194" s="728"/>
      <c r="L194" s="728"/>
      <c r="M194" s="707">
        <f>Conversions!H160</f>
        <v>0</v>
      </c>
      <c r="N194" s="708"/>
      <c r="O194" s="709"/>
      <c r="Q194" s="704" t="str">
        <f>Conversions!S160</f>
        <v/>
      </c>
      <c r="R194" s="704"/>
      <c r="S194" s="704"/>
      <c r="T194" s="704"/>
      <c r="U194" s="704"/>
      <c r="V194" s="704"/>
      <c r="W194" s="704"/>
      <c r="X194" s="704"/>
      <c r="Y194" s="704"/>
      <c r="Z194" s="704"/>
      <c r="AA194" s="704"/>
      <c r="AB194" s="704"/>
      <c r="AC194" s="704"/>
      <c r="AD194" s="704"/>
      <c r="AE194" s="704"/>
      <c r="AF194" s="704"/>
      <c r="AG194" s="301"/>
    </row>
    <row r="195" spans="2:33" ht="17.100000000000001" customHeight="1" x14ac:dyDescent="0.25">
      <c r="B195" s="725" t="str">
        <f>Conversions!C162</f>
        <v>Total personal costs per month</v>
      </c>
      <c r="C195" s="725"/>
      <c r="D195" s="725"/>
      <c r="E195" s="725"/>
      <c r="F195" s="725"/>
      <c r="G195" s="725"/>
      <c r="H195" s="725"/>
      <c r="I195" s="725"/>
      <c r="J195" s="725"/>
      <c r="K195" s="725"/>
      <c r="L195" s="725"/>
      <c r="M195" s="662">
        <f>Conversions!H162</f>
        <v>0</v>
      </c>
      <c r="N195" s="662"/>
      <c r="O195" s="662"/>
      <c r="Q195" s="732"/>
      <c r="R195" s="732"/>
      <c r="S195" s="732"/>
      <c r="T195" s="732"/>
      <c r="U195" s="732"/>
      <c r="V195" s="732"/>
      <c r="W195" s="732"/>
      <c r="X195" s="732"/>
      <c r="Y195" s="732"/>
      <c r="Z195" s="732"/>
      <c r="AA195" s="732"/>
      <c r="AB195" s="732"/>
      <c r="AC195" s="732"/>
      <c r="AD195" s="732"/>
      <c r="AE195" s="732"/>
      <c r="AF195" s="732"/>
      <c r="AG195" s="301"/>
    </row>
    <row r="196" spans="2:33" ht="17.100000000000001" customHeight="1" x14ac:dyDescent="0.25">
      <c r="Q196" s="732"/>
      <c r="R196" s="732"/>
      <c r="S196" s="732"/>
      <c r="T196" s="732"/>
      <c r="U196" s="732"/>
      <c r="V196" s="732"/>
      <c r="W196" s="732"/>
      <c r="X196" s="732"/>
      <c r="Y196" s="732"/>
      <c r="Z196" s="732"/>
      <c r="AA196" s="732"/>
      <c r="AB196" s="732"/>
      <c r="AC196" s="732"/>
      <c r="AD196" s="732"/>
      <c r="AE196" s="732"/>
      <c r="AF196" s="732"/>
      <c r="AG196" s="301"/>
    </row>
    <row r="197" spans="2:33" ht="25.5" customHeight="1" thickBot="1" x14ac:dyDescent="0.3">
      <c r="B197" s="724" t="s">
        <v>252</v>
      </c>
      <c r="C197" s="724"/>
      <c r="D197" s="724"/>
      <c r="E197" s="724"/>
      <c r="F197" s="724"/>
      <c r="G197" s="724"/>
      <c r="H197" s="724"/>
      <c r="I197" s="724"/>
      <c r="J197" s="724"/>
      <c r="K197" s="724"/>
      <c r="L197" s="724"/>
      <c r="M197" s="724"/>
      <c r="N197" s="724"/>
      <c r="O197" s="724"/>
      <c r="P197" s="724"/>
      <c r="Q197" s="724"/>
      <c r="R197" s="724"/>
      <c r="S197" s="724"/>
      <c r="T197" s="724"/>
      <c r="U197" s="724"/>
      <c r="V197" s="724"/>
      <c r="W197" s="724"/>
      <c r="X197" s="724"/>
      <c r="Y197" s="724"/>
      <c r="Z197" s="724"/>
      <c r="AA197" s="724"/>
      <c r="AB197" s="724"/>
      <c r="AC197" s="724"/>
      <c r="AD197" s="724"/>
      <c r="AE197" s="724"/>
      <c r="AF197" s="724"/>
      <c r="AG197" s="301"/>
    </row>
    <row r="198" spans="2:33" ht="17.100000000000001" customHeight="1" x14ac:dyDescent="0.25">
      <c r="M198" s="730" t="s">
        <v>237</v>
      </c>
      <c r="N198" s="730"/>
      <c r="O198" s="730"/>
      <c r="P198" s="730"/>
      <c r="Q198" s="379"/>
      <c r="R198" s="379"/>
      <c r="S198" s="379"/>
      <c r="T198" s="379"/>
      <c r="U198" s="379"/>
      <c r="V198" s="379"/>
      <c r="W198" s="379"/>
      <c r="X198" s="379"/>
      <c r="Y198" s="379"/>
      <c r="Z198" s="379"/>
      <c r="AA198" s="379"/>
      <c r="AB198" s="379"/>
      <c r="AC198" s="379"/>
      <c r="AD198" s="379"/>
      <c r="AE198" s="379"/>
      <c r="AF198" s="379"/>
      <c r="AG198" s="301"/>
    </row>
    <row r="199" spans="2:33" ht="17.100000000000001" customHeight="1" x14ac:dyDescent="0.25">
      <c r="B199" s="723" t="s">
        <v>254</v>
      </c>
      <c r="C199" s="723"/>
      <c r="D199" s="723"/>
      <c r="E199" s="723"/>
      <c r="F199" s="723"/>
      <c r="G199" s="723"/>
      <c r="H199" s="723"/>
      <c r="I199" s="723"/>
      <c r="J199" s="723"/>
      <c r="K199" s="723"/>
      <c r="L199" s="723"/>
      <c r="M199" s="729">
        <f>Conversions!H164</f>
        <v>0</v>
      </c>
      <c r="N199" s="729"/>
      <c r="O199" s="729"/>
      <c r="P199" s="729"/>
      <c r="Q199" s="379"/>
      <c r="R199" s="379"/>
      <c r="S199" s="379"/>
      <c r="T199" s="379"/>
      <c r="U199" s="379"/>
      <c r="V199" s="379"/>
      <c r="W199" s="379"/>
      <c r="X199" s="379"/>
      <c r="Y199" s="379"/>
      <c r="Z199" s="379"/>
      <c r="AA199" s="379"/>
      <c r="AB199" s="379"/>
      <c r="AC199" s="379"/>
      <c r="AD199" s="379"/>
      <c r="AE199" s="379"/>
      <c r="AF199" s="379"/>
      <c r="AG199" s="301"/>
    </row>
    <row r="200" spans="2:33" ht="17.100000000000001" customHeight="1" x14ac:dyDescent="0.25">
      <c r="Q200" s="379"/>
      <c r="R200" s="379"/>
      <c r="S200" s="379"/>
      <c r="T200" s="379"/>
      <c r="U200" s="379"/>
      <c r="V200" s="379"/>
      <c r="W200" s="379"/>
      <c r="X200" s="379"/>
      <c r="Y200" s="379"/>
      <c r="Z200" s="379"/>
      <c r="AA200" s="379"/>
      <c r="AB200" s="379"/>
      <c r="AC200" s="379"/>
      <c r="AD200" s="379"/>
      <c r="AE200" s="379"/>
      <c r="AF200" s="379"/>
      <c r="AG200" s="301"/>
    </row>
    <row r="201" spans="2:33" ht="17.100000000000001" customHeight="1" x14ac:dyDescent="0.25">
      <c r="Q201" s="379"/>
      <c r="R201" s="379"/>
      <c r="S201" s="379"/>
      <c r="T201" s="379"/>
      <c r="U201" s="379"/>
      <c r="V201" s="379"/>
      <c r="W201" s="379"/>
      <c r="X201" s="379"/>
      <c r="Y201" s="379"/>
      <c r="Z201" s="379"/>
      <c r="AA201" s="379"/>
      <c r="AB201" s="379"/>
      <c r="AC201" s="379"/>
      <c r="AD201" s="379"/>
      <c r="AE201" s="379"/>
      <c r="AF201" s="379"/>
      <c r="AG201" s="301"/>
    </row>
    <row r="202" spans="2:33" ht="25.5" customHeight="1" thickBot="1" x14ac:dyDescent="0.3">
      <c r="B202" s="724" t="s">
        <v>140</v>
      </c>
      <c r="C202" s="724"/>
      <c r="D202" s="724"/>
      <c r="E202" s="724"/>
      <c r="F202" s="724"/>
      <c r="G202" s="724"/>
      <c r="H202" s="724"/>
      <c r="I202" s="724"/>
      <c r="J202" s="724"/>
      <c r="K202" s="724"/>
      <c r="L202" s="724"/>
      <c r="M202" s="724"/>
      <c r="N202" s="724"/>
      <c r="O202" s="724"/>
      <c r="P202" s="724"/>
      <c r="Q202" s="724"/>
      <c r="R202" s="724"/>
      <c r="S202" s="724"/>
      <c r="T202" s="724"/>
      <c r="U202" s="724"/>
      <c r="V202" s="724"/>
      <c r="W202" s="724"/>
      <c r="X202" s="724"/>
      <c r="Y202" s="724"/>
      <c r="Z202" s="724"/>
      <c r="AA202" s="724"/>
      <c r="AB202" s="724"/>
      <c r="AC202" s="724"/>
      <c r="AD202" s="724"/>
      <c r="AE202" s="724"/>
      <c r="AF202" s="724"/>
      <c r="AG202" s="301"/>
    </row>
    <row r="203" spans="2:33" ht="17.100000000000001" customHeight="1" x14ac:dyDescent="0.25">
      <c r="M203" s="733" t="s">
        <v>259</v>
      </c>
      <c r="N203" s="733"/>
      <c r="O203" s="733"/>
      <c r="P203" s="733"/>
      <c r="Q203" s="733"/>
      <c r="R203" s="379"/>
      <c r="S203" s="379"/>
      <c r="T203" s="379"/>
      <c r="U203" s="379"/>
      <c r="V203" s="379"/>
      <c r="W203" s="379"/>
      <c r="X203" s="379"/>
      <c r="Y203" s="379"/>
      <c r="Z203" s="379"/>
      <c r="AA203" s="379"/>
      <c r="AG203" s="301"/>
    </row>
    <row r="204" spans="2:33" x14ac:dyDescent="0.25">
      <c r="M204" s="734">
        <f>Savings!D8</f>
        <v>25</v>
      </c>
      <c r="N204" s="734"/>
      <c r="O204" s="734"/>
      <c r="P204" s="734"/>
      <c r="Q204" s="734"/>
      <c r="AG204" s="301"/>
    </row>
    <row r="205" spans="2:33" ht="8.25" customHeight="1" x14ac:dyDescent="0.25">
      <c r="AG205" s="301"/>
    </row>
    <row r="206" spans="2:33" ht="32.25" customHeight="1" x14ac:dyDescent="0.25">
      <c r="B206" s="713" t="s">
        <v>253</v>
      </c>
      <c r="C206" s="713"/>
      <c r="D206" s="713"/>
      <c r="E206" s="713"/>
      <c r="F206" s="713"/>
      <c r="G206" s="713"/>
      <c r="H206" s="713"/>
      <c r="I206" s="713"/>
      <c r="J206" s="713"/>
      <c r="K206" s="713"/>
      <c r="L206" s="713"/>
      <c r="M206" s="713"/>
      <c r="N206" s="713"/>
      <c r="O206" s="713"/>
      <c r="P206" s="713"/>
      <c r="Q206" s="713"/>
      <c r="R206" s="713"/>
      <c r="S206" s="713"/>
      <c r="T206" s="713"/>
      <c r="U206" s="713"/>
      <c r="V206" s="713"/>
      <c r="W206" s="713"/>
      <c r="X206" s="713"/>
      <c r="Y206" s="713"/>
      <c r="Z206" s="706" t="s">
        <v>255</v>
      </c>
      <c r="AA206" s="706"/>
      <c r="AB206" s="706"/>
      <c r="AC206" s="706"/>
      <c r="AD206" s="706"/>
      <c r="AE206" s="706"/>
      <c r="AF206" s="379"/>
      <c r="AG206" s="301"/>
    </row>
    <row r="207" spans="2:33" ht="15.75" x14ac:dyDescent="0.25">
      <c r="B207" s="448"/>
      <c r="C207" s="448"/>
      <c r="D207" s="448"/>
      <c r="E207" s="448"/>
      <c r="F207" s="448"/>
      <c r="G207" s="448"/>
      <c r="H207" s="448"/>
      <c r="I207" s="448"/>
      <c r="J207" s="448"/>
      <c r="K207" s="448"/>
      <c r="L207" s="448"/>
      <c r="M207" s="448"/>
      <c r="N207" s="448"/>
      <c r="O207" s="448"/>
      <c r="P207" s="448"/>
      <c r="Q207" s="448"/>
      <c r="R207" s="448"/>
      <c r="S207" s="448"/>
      <c r="T207" s="448"/>
      <c r="U207" s="448"/>
      <c r="V207" s="448"/>
      <c r="W207" s="448"/>
      <c r="X207" s="448"/>
      <c r="Y207" s="448"/>
      <c r="Z207" s="449"/>
      <c r="AA207" s="449"/>
      <c r="AB207" s="449"/>
      <c r="AC207" s="449"/>
      <c r="AD207" s="449"/>
      <c r="AE207" s="449"/>
      <c r="AF207" s="433"/>
      <c r="AG207" s="301"/>
    </row>
    <row r="208" spans="2:33" ht="15.75" x14ac:dyDescent="0.25">
      <c r="B208" s="448"/>
      <c r="C208" s="448"/>
      <c r="D208" s="448"/>
      <c r="E208" s="448"/>
      <c r="F208" s="448"/>
      <c r="G208" s="448"/>
      <c r="H208" s="448"/>
      <c r="I208" s="448"/>
      <c r="J208" s="448"/>
      <c r="K208" s="448"/>
      <c r="L208" s="448"/>
      <c r="M208" s="448"/>
      <c r="N208" s="448"/>
      <c r="O208" s="448"/>
      <c r="P208" s="448"/>
      <c r="Q208" s="448"/>
      <c r="R208" s="448"/>
      <c r="S208" s="448"/>
      <c r="T208" s="448"/>
      <c r="U208" s="448"/>
      <c r="V208" s="448"/>
      <c r="W208" s="448"/>
      <c r="X208" s="448"/>
      <c r="Y208" s="448"/>
      <c r="Z208" s="449"/>
      <c r="AA208" s="449"/>
      <c r="AB208" s="449"/>
      <c r="AC208" s="449"/>
      <c r="AD208" s="449"/>
      <c r="AE208" s="449"/>
      <c r="AF208" s="433"/>
      <c r="AG208" s="301"/>
    </row>
    <row r="209" spans="2:34" ht="25.5" customHeight="1" thickBot="1" x14ac:dyDescent="0.3">
      <c r="B209" s="724" t="s">
        <v>343</v>
      </c>
      <c r="C209" s="724"/>
      <c r="D209" s="724"/>
      <c r="E209" s="724"/>
      <c r="F209" s="724"/>
      <c r="G209" s="724"/>
      <c r="H209" s="724"/>
      <c r="I209" s="724"/>
      <c r="J209" s="724"/>
      <c r="K209" s="724"/>
      <c r="L209" s="724"/>
      <c r="M209" s="724"/>
      <c r="N209" s="724"/>
      <c r="O209" s="724"/>
      <c r="P209" s="724"/>
      <c r="Q209" s="724"/>
      <c r="R209" s="724"/>
      <c r="S209" s="724"/>
      <c r="T209" s="724"/>
      <c r="U209" s="724"/>
      <c r="V209" s="724"/>
      <c r="W209" s="724"/>
      <c r="X209" s="724"/>
      <c r="Y209" s="724"/>
      <c r="Z209" s="724"/>
      <c r="AA209" s="724"/>
      <c r="AB209" s="724"/>
      <c r="AC209" s="724"/>
      <c r="AD209" s="724"/>
      <c r="AE209" s="724"/>
      <c r="AF209" s="724"/>
      <c r="AG209" s="301"/>
    </row>
    <row r="210" spans="2:34" ht="17.100000000000001" customHeight="1" x14ac:dyDescent="0.25">
      <c r="B210" s="705" t="s">
        <v>344</v>
      </c>
      <c r="C210" s="705"/>
      <c r="D210" s="705"/>
      <c r="E210" s="705"/>
      <c r="F210" s="705"/>
      <c r="G210" s="705"/>
      <c r="H210" s="705"/>
      <c r="I210" s="705"/>
      <c r="J210" s="705"/>
      <c r="K210" s="705"/>
      <c r="L210" s="705"/>
      <c r="M210" s="733" t="s">
        <v>259</v>
      </c>
      <c r="N210" s="733"/>
      <c r="O210" s="733"/>
      <c r="P210" s="733"/>
      <c r="Q210" s="733"/>
      <c r="R210" s="448"/>
      <c r="S210" s="703" t="s">
        <v>11</v>
      </c>
      <c r="T210" s="703"/>
      <c r="U210" s="703"/>
      <c r="V210" s="703"/>
      <c r="W210" s="703"/>
      <c r="X210" s="703"/>
      <c r="Y210" s="703"/>
      <c r="Z210" s="703"/>
      <c r="AA210" s="703"/>
      <c r="AB210" s="703"/>
      <c r="AC210" s="703"/>
      <c r="AD210" s="703"/>
      <c r="AE210" s="703"/>
      <c r="AF210" s="703"/>
      <c r="AG210" s="703"/>
      <c r="AH210" s="703"/>
    </row>
    <row r="211" spans="2:34" ht="17.100000000000001" customHeight="1" x14ac:dyDescent="0.25">
      <c r="B211" s="450" t="str">
        <f>IF('Debt Admin Fee'!C8="","",'Debt Admin Fee'!C8)</f>
        <v/>
      </c>
      <c r="C211" s="431"/>
      <c r="D211" s="431"/>
      <c r="E211" s="431"/>
      <c r="F211" s="431"/>
      <c r="G211" s="431"/>
      <c r="H211" s="431"/>
      <c r="I211" s="431"/>
      <c r="J211" s="431"/>
      <c r="K211" s="431"/>
      <c r="L211" s="431"/>
      <c r="M211" s="734">
        <f>'Debt Admin Fee'!E8</f>
        <v>0</v>
      </c>
      <c r="N211" s="734"/>
      <c r="O211" s="734"/>
      <c r="P211" s="734"/>
      <c r="Q211" s="734"/>
      <c r="R211" s="448"/>
      <c r="S211" s="660" t="str">
        <f>IF('Debt Admin Fee'!K8="","",'Debt Admin Fee'!K8)</f>
        <v/>
      </c>
      <c r="T211" s="660"/>
      <c r="U211" s="660"/>
      <c r="V211" s="660"/>
      <c r="W211" s="660"/>
      <c r="X211" s="660"/>
      <c r="Y211" s="660"/>
      <c r="Z211" s="660"/>
      <c r="AA211" s="660"/>
      <c r="AB211" s="660"/>
      <c r="AC211" s="660"/>
      <c r="AD211" s="660"/>
      <c r="AE211" s="660"/>
      <c r="AF211" s="660"/>
      <c r="AG211" s="660"/>
      <c r="AH211" s="660"/>
    </row>
    <row r="212" spans="2:34" ht="17.100000000000001" customHeight="1" x14ac:dyDescent="0.25">
      <c r="Q212" s="379"/>
      <c r="R212" s="379"/>
      <c r="S212" s="379"/>
      <c r="T212" s="379"/>
      <c r="U212" s="379"/>
      <c r="V212" s="379"/>
      <c r="W212" s="379"/>
      <c r="X212" s="379"/>
      <c r="Y212" s="379"/>
      <c r="Z212" s="379"/>
      <c r="AA212" s="379"/>
      <c r="AB212" s="379"/>
      <c r="AC212" s="379"/>
      <c r="AD212" s="379"/>
      <c r="AE212" s="379"/>
      <c r="AF212" s="379"/>
      <c r="AG212" s="301"/>
    </row>
    <row r="213" spans="2:34" x14ac:dyDescent="0.25">
      <c r="B213" s="741"/>
      <c r="C213" s="741"/>
      <c r="D213" s="741"/>
      <c r="E213" s="741"/>
      <c r="F213" s="741"/>
      <c r="G213" s="741"/>
      <c r="H213" s="741"/>
      <c r="I213" s="741"/>
      <c r="J213" s="741"/>
      <c r="K213" s="741"/>
      <c r="L213" s="741"/>
    </row>
    <row r="214" spans="2:34" ht="18" x14ac:dyDescent="0.25">
      <c r="B214" s="235" t="s">
        <v>345</v>
      </c>
    </row>
    <row r="215" spans="2:34" x14ac:dyDescent="0.25"/>
    <row r="216" spans="2:34" ht="18" x14ac:dyDescent="0.25">
      <c r="B216" s="310" t="s">
        <v>339</v>
      </c>
      <c r="C216" s="310"/>
      <c r="D216" s="310"/>
      <c r="E216" s="310"/>
      <c r="F216" s="310"/>
      <c r="G216" s="310"/>
      <c r="H216" s="310"/>
      <c r="I216" s="310"/>
      <c r="J216" s="310"/>
      <c r="K216" s="310"/>
      <c r="L216" s="310"/>
      <c r="M216" s="310"/>
      <c r="N216" s="310"/>
      <c r="O216" s="310"/>
      <c r="P216" s="310"/>
      <c r="R216" s="310" t="s">
        <v>340</v>
      </c>
      <c r="S216" s="310"/>
      <c r="T216" s="310"/>
      <c r="U216" s="310"/>
      <c r="V216" s="310"/>
      <c r="W216" s="310"/>
      <c r="X216" s="310"/>
      <c r="Y216" s="310"/>
      <c r="Z216" s="310"/>
      <c r="AA216" s="310"/>
      <c r="AB216" s="310"/>
      <c r="AC216" s="310"/>
      <c r="AD216" s="310"/>
      <c r="AE216" s="310"/>
      <c r="AF216" s="310"/>
    </row>
    <row r="217" spans="2:34" ht="15" customHeight="1" x14ac:dyDescent="0.25"/>
    <row r="218" spans="2:34" ht="31.5" customHeight="1" x14ac:dyDescent="0.25">
      <c r="B218" s="671" t="s">
        <v>143</v>
      </c>
      <c r="C218" s="671"/>
      <c r="D218" s="671"/>
      <c r="E218" s="671"/>
      <c r="F218" s="671"/>
      <c r="G218" s="671"/>
      <c r="H218" s="671"/>
      <c r="J218" s="672" t="s">
        <v>142</v>
      </c>
      <c r="K218" s="672"/>
      <c r="L218" s="672"/>
      <c r="M218" s="288"/>
      <c r="N218" s="673" t="s">
        <v>341</v>
      </c>
      <c r="O218" s="673"/>
      <c r="P218" s="673"/>
      <c r="R218" s="671" t="s">
        <v>143</v>
      </c>
      <c r="S218" s="671"/>
      <c r="T218" s="671"/>
      <c r="U218" s="671"/>
      <c r="V218" s="671"/>
      <c r="W218" s="671"/>
      <c r="X218" s="671"/>
      <c r="Y218" s="672" t="s">
        <v>142</v>
      </c>
      <c r="Z218" s="672"/>
      <c r="AA218" s="672"/>
      <c r="AB218" s="672" t="s">
        <v>149</v>
      </c>
      <c r="AC218" s="672"/>
      <c r="AD218" s="667" t="s">
        <v>341</v>
      </c>
      <c r="AE218" s="667"/>
      <c r="AF218" s="667"/>
    </row>
    <row r="219" spans="2:34" x14ac:dyDescent="0.25">
      <c r="B219" s="674" t="str">
        <f>IF(Debts!B6="","",Debts!B6)</f>
        <v/>
      </c>
      <c r="C219" s="674"/>
      <c r="D219" s="674"/>
      <c r="E219" s="674"/>
      <c r="F219" s="674"/>
      <c r="G219" s="674"/>
      <c r="H219" s="675"/>
      <c r="J219" s="785" t="str">
        <f>IF(Debts!D6&lt;&gt;0,Debts!D6,"")</f>
        <v/>
      </c>
      <c r="K219" s="786"/>
      <c r="L219" s="787"/>
      <c r="M219" s="384"/>
      <c r="N219" s="785" t="str">
        <f>'SFS v2.1.0'!N79</f>
        <v/>
      </c>
      <c r="O219" s="786"/>
      <c r="P219" s="787"/>
      <c r="R219" s="674" t="str">
        <f>IF(Debts!B110="","",Debts!B110)</f>
        <v/>
      </c>
      <c r="S219" s="674"/>
      <c r="T219" s="674"/>
      <c r="U219" s="674"/>
      <c r="V219" s="674"/>
      <c r="W219" s="674"/>
      <c r="X219" s="675"/>
      <c r="Y219" s="785" t="str">
        <f>IF(Conversions!C268&lt;&gt;0,Conversions!E268,"")</f>
        <v/>
      </c>
      <c r="Z219" s="786"/>
      <c r="AA219" s="787"/>
      <c r="AB219" s="652" t="str">
        <f>IF(Conversions!J268=TRUE,"Y","N")</f>
        <v>N</v>
      </c>
      <c r="AC219" s="653"/>
      <c r="AD219" s="788" t="str">
        <f>IF(Conversions!C268&lt;&gt;0,Conversions!O268,"")</f>
        <v/>
      </c>
      <c r="AE219" s="789"/>
      <c r="AF219" s="790"/>
    </row>
    <row r="220" spans="2:34" x14ac:dyDescent="0.25">
      <c r="B220" s="657" t="str">
        <f>IF(Debts!B7="","",Debts!B7)</f>
        <v/>
      </c>
      <c r="C220" s="657"/>
      <c r="D220" s="657"/>
      <c r="E220" s="657"/>
      <c r="F220" s="657"/>
      <c r="G220" s="657"/>
      <c r="H220" s="658"/>
      <c r="J220" s="717" t="str">
        <f>IF(Debts!D7&lt;&gt;0,Debts!D7,"")</f>
        <v/>
      </c>
      <c r="K220" s="718"/>
      <c r="L220" s="719"/>
      <c r="M220" s="384"/>
      <c r="N220" s="717" t="str">
        <f>'SFS v2.1.0'!N80</f>
        <v/>
      </c>
      <c r="O220" s="718"/>
      <c r="P220" s="719"/>
      <c r="R220" s="657" t="str">
        <f>IF(Debts!B111="","",Debts!B111)</f>
        <v/>
      </c>
      <c r="S220" s="657"/>
      <c r="T220" s="657"/>
      <c r="U220" s="657"/>
      <c r="V220" s="657"/>
      <c r="W220" s="657"/>
      <c r="X220" s="658"/>
      <c r="Y220" s="717" t="str">
        <f>IF(Conversions!C269&lt;&gt;0,Conversions!E269,"")</f>
        <v/>
      </c>
      <c r="Z220" s="718"/>
      <c r="AA220" s="719"/>
      <c r="AB220" s="652" t="str">
        <f>IF(Conversions!J269=TRUE,"Y","N")</f>
        <v>N</v>
      </c>
      <c r="AC220" s="653"/>
      <c r="AD220" s="720" t="str">
        <f>IF(Conversions!C269&lt;&gt;0,Conversions!O269,"")</f>
        <v/>
      </c>
      <c r="AE220" s="721"/>
      <c r="AF220" s="722"/>
    </row>
    <row r="221" spans="2:34" x14ac:dyDescent="0.25">
      <c r="B221" s="657" t="str">
        <f>IF(Debts!B8="","",Debts!B8)</f>
        <v/>
      </c>
      <c r="C221" s="657"/>
      <c r="D221" s="657"/>
      <c r="E221" s="657"/>
      <c r="F221" s="657"/>
      <c r="G221" s="657"/>
      <c r="H221" s="658"/>
      <c r="J221" s="717" t="str">
        <f>IF(Debts!D8&lt;&gt;0,Debts!D8,"")</f>
        <v/>
      </c>
      <c r="K221" s="718"/>
      <c r="L221" s="719"/>
      <c r="M221" s="384"/>
      <c r="N221" s="717" t="str">
        <f>'SFS v2.1.0'!N81</f>
        <v/>
      </c>
      <c r="O221" s="718"/>
      <c r="P221" s="719"/>
      <c r="R221" s="657" t="str">
        <f>IF(Debts!B112="","",Debts!B112)</f>
        <v/>
      </c>
      <c r="S221" s="657"/>
      <c r="T221" s="657"/>
      <c r="U221" s="657"/>
      <c r="V221" s="657"/>
      <c r="W221" s="657"/>
      <c r="X221" s="658"/>
      <c r="Y221" s="717" t="str">
        <f>IF(Conversions!C270&lt;&gt;0,Conversions!E270,"")</f>
        <v/>
      </c>
      <c r="Z221" s="718"/>
      <c r="AA221" s="719"/>
      <c r="AB221" s="652" t="str">
        <f>IF(Conversions!J270=TRUE,"Y","N")</f>
        <v>N</v>
      </c>
      <c r="AC221" s="653"/>
      <c r="AD221" s="720" t="str">
        <f>IF(Conversions!C270&lt;&gt;0,Conversions!O270,"")</f>
        <v/>
      </c>
      <c r="AE221" s="721"/>
      <c r="AF221" s="722"/>
    </row>
    <row r="222" spans="2:34" x14ac:dyDescent="0.25">
      <c r="B222" s="657" t="str">
        <f>IF(Debts!B9="","",Debts!B9)</f>
        <v/>
      </c>
      <c r="C222" s="657"/>
      <c r="D222" s="657"/>
      <c r="E222" s="657"/>
      <c r="F222" s="657"/>
      <c r="G222" s="657"/>
      <c r="H222" s="658"/>
      <c r="J222" s="717" t="str">
        <f>IF(Debts!D9&lt;&gt;0,Debts!D9,"")</f>
        <v/>
      </c>
      <c r="K222" s="718"/>
      <c r="L222" s="719"/>
      <c r="M222" s="384"/>
      <c r="N222" s="717" t="str">
        <f>'SFS v2.1.0'!N82</f>
        <v/>
      </c>
      <c r="O222" s="718"/>
      <c r="P222" s="719"/>
      <c r="R222" s="657" t="str">
        <f>IF(Debts!B113="","",Debts!B113)</f>
        <v/>
      </c>
      <c r="S222" s="657"/>
      <c r="T222" s="657"/>
      <c r="U222" s="657"/>
      <c r="V222" s="657"/>
      <c r="W222" s="657"/>
      <c r="X222" s="658"/>
      <c r="Y222" s="717" t="str">
        <f>IF(Conversions!C271&lt;&gt;0,Conversions!E271,"")</f>
        <v/>
      </c>
      <c r="Z222" s="718"/>
      <c r="AA222" s="719"/>
      <c r="AB222" s="652" t="str">
        <f>IF(Conversions!J271=TRUE,"Y","N")</f>
        <v>N</v>
      </c>
      <c r="AC222" s="653"/>
      <c r="AD222" s="720" t="str">
        <f>IF(Conversions!C271&lt;&gt;0,Conversions!O271,"")</f>
        <v/>
      </c>
      <c r="AE222" s="721"/>
      <c r="AF222" s="722"/>
    </row>
    <row r="223" spans="2:34" x14ac:dyDescent="0.25">
      <c r="B223" s="657" t="str">
        <f>IF(Debts!B10="","",Debts!B10)</f>
        <v/>
      </c>
      <c r="C223" s="657"/>
      <c r="D223" s="657"/>
      <c r="E223" s="657"/>
      <c r="F223" s="657"/>
      <c r="G223" s="657"/>
      <c r="H223" s="658"/>
      <c r="J223" s="717" t="str">
        <f>IF(Debts!D10&lt;&gt;0,Debts!D10,"")</f>
        <v/>
      </c>
      <c r="K223" s="718"/>
      <c r="L223" s="719"/>
      <c r="M223" s="384"/>
      <c r="N223" s="717" t="str">
        <f>'SFS v2.1.0'!N83</f>
        <v/>
      </c>
      <c r="O223" s="718"/>
      <c r="P223" s="719"/>
      <c r="R223" s="657" t="str">
        <f>IF(Debts!B114="","",Debts!B114)</f>
        <v/>
      </c>
      <c r="S223" s="657"/>
      <c r="T223" s="657"/>
      <c r="U223" s="657"/>
      <c r="V223" s="657"/>
      <c r="W223" s="657"/>
      <c r="X223" s="658"/>
      <c r="Y223" s="717" t="str">
        <f>IF(Conversions!C272&lt;&gt;0,Conversions!E272,"")</f>
        <v/>
      </c>
      <c r="Z223" s="718"/>
      <c r="AA223" s="719"/>
      <c r="AB223" s="652" t="str">
        <f>IF(Conversions!J272=TRUE,"Y","N")</f>
        <v>N</v>
      </c>
      <c r="AC223" s="653"/>
      <c r="AD223" s="720" t="str">
        <f>IF(Conversions!C272&lt;&gt;0,Conversions!O272,"")</f>
        <v/>
      </c>
      <c r="AE223" s="721"/>
      <c r="AF223" s="722"/>
    </row>
    <row r="224" spans="2:34" x14ac:dyDescent="0.25">
      <c r="B224" s="657" t="str">
        <f>IF(Debts!B11="","",Debts!B11)</f>
        <v/>
      </c>
      <c r="C224" s="657"/>
      <c r="D224" s="657"/>
      <c r="E224" s="657"/>
      <c r="F224" s="657"/>
      <c r="G224" s="657"/>
      <c r="H224" s="658"/>
      <c r="J224" s="717" t="str">
        <f>IF(Debts!D11&lt;&gt;0,Debts!D11,"")</f>
        <v/>
      </c>
      <c r="K224" s="718"/>
      <c r="L224" s="719"/>
      <c r="M224" s="384"/>
      <c r="N224" s="717" t="str">
        <f>'SFS v2.1.0'!N84</f>
        <v/>
      </c>
      <c r="O224" s="718"/>
      <c r="P224" s="719"/>
      <c r="R224" s="657" t="str">
        <f>IF(Debts!B115="","",Debts!B115)</f>
        <v/>
      </c>
      <c r="S224" s="657"/>
      <c r="T224" s="657"/>
      <c r="U224" s="657"/>
      <c r="V224" s="657"/>
      <c r="W224" s="657"/>
      <c r="X224" s="658"/>
      <c r="Y224" s="717" t="str">
        <f>IF(Conversions!C273&lt;&gt;0,Conversions!E273,"")</f>
        <v/>
      </c>
      <c r="Z224" s="718"/>
      <c r="AA224" s="719"/>
      <c r="AB224" s="652" t="str">
        <f>IF(Conversions!J273=TRUE,"Y","N")</f>
        <v>N</v>
      </c>
      <c r="AC224" s="653"/>
      <c r="AD224" s="720" t="str">
        <f>IF(Conversions!C273&lt;&gt;0,Conversions!O273,"")</f>
        <v/>
      </c>
      <c r="AE224" s="721"/>
      <c r="AF224" s="722"/>
    </row>
    <row r="225" spans="2:32" x14ac:dyDescent="0.25">
      <c r="B225" s="657" t="str">
        <f>IF(Debts!B12="","",Debts!B12)</f>
        <v/>
      </c>
      <c r="C225" s="657"/>
      <c r="D225" s="657"/>
      <c r="E225" s="657"/>
      <c r="F225" s="657"/>
      <c r="G225" s="657"/>
      <c r="H225" s="658"/>
      <c r="J225" s="717" t="str">
        <f>IF(Debts!D12&lt;&gt;0,Debts!D12,"")</f>
        <v/>
      </c>
      <c r="K225" s="718"/>
      <c r="L225" s="719"/>
      <c r="M225" s="384"/>
      <c r="N225" s="717" t="str">
        <f>'SFS v2.1.0'!N85</f>
        <v/>
      </c>
      <c r="O225" s="718"/>
      <c r="P225" s="719"/>
      <c r="R225" s="657" t="str">
        <f>IF(Debts!B116="","",Debts!B116)</f>
        <v/>
      </c>
      <c r="S225" s="657"/>
      <c r="T225" s="657"/>
      <c r="U225" s="657"/>
      <c r="V225" s="657"/>
      <c r="W225" s="657"/>
      <c r="X225" s="658"/>
      <c r="Y225" s="717" t="str">
        <f>IF(Conversions!C274&lt;&gt;0,Conversions!E274,"")</f>
        <v/>
      </c>
      <c r="Z225" s="718"/>
      <c r="AA225" s="719"/>
      <c r="AB225" s="652" t="str">
        <f>IF(Conversions!J274=TRUE,"Y","N")</f>
        <v>N</v>
      </c>
      <c r="AC225" s="653"/>
      <c r="AD225" s="720" t="str">
        <f>IF(Conversions!C274&lt;&gt;0,Conversions!O274,"")</f>
        <v/>
      </c>
      <c r="AE225" s="721"/>
      <c r="AF225" s="722"/>
    </row>
    <row r="226" spans="2:32" x14ac:dyDescent="0.25">
      <c r="B226" s="657" t="str">
        <f>IF(Debts!B13="","",Debts!B13)</f>
        <v/>
      </c>
      <c r="C226" s="657"/>
      <c r="D226" s="657"/>
      <c r="E226" s="657"/>
      <c r="F226" s="657"/>
      <c r="G226" s="657"/>
      <c r="H226" s="658"/>
      <c r="J226" s="717" t="str">
        <f>IF(Debts!D13&lt;&gt;0,Debts!D13,"")</f>
        <v/>
      </c>
      <c r="K226" s="718"/>
      <c r="L226" s="719"/>
      <c r="M226" s="384"/>
      <c r="N226" s="717" t="str">
        <f>'SFS v2.1.0'!N86</f>
        <v/>
      </c>
      <c r="O226" s="718"/>
      <c r="P226" s="719"/>
      <c r="R226" s="657" t="str">
        <f>IF(Debts!B117="","",Debts!B117)</f>
        <v/>
      </c>
      <c r="S226" s="657"/>
      <c r="T226" s="657"/>
      <c r="U226" s="657"/>
      <c r="V226" s="657"/>
      <c r="W226" s="657"/>
      <c r="X226" s="658"/>
      <c r="Y226" s="717" t="str">
        <f>IF(Conversions!C275&lt;&gt;0,Conversions!E275,"")</f>
        <v/>
      </c>
      <c r="Z226" s="718"/>
      <c r="AA226" s="719"/>
      <c r="AB226" s="652" t="str">
        <f>IF(Conversions!J275=TRUE,"Y","N")</f>
        <v>N</v>
      </c>
      <c r="AC226" s="653"/>
      <c r="AD226" s="720" t="str">
        <f>IF(Conversions!C275&lt;&gt;0,Conversions!O275,"")</f>
        <v/>
      </c>
      <c r="AE226" s="721"/>
      <c r="AF226" s="722"/>
    </row>
    <row r="227" spans="2:32" x14ac:dyDescent="0.25">
      <c r="B227" s="657" t="str">
        <f>IF(Debts!B14="","",Debts!B14)</f>
        <v/>
      </c>
      <c r="C227" s="657"/>
      <c r="D227" s="657"/>
      <c r="E227" s="657"/>
      <c r="F227" s="657"/>
      <c r="G227" s="657"/>
      <c r="H227" s="658"/>
      <c r="J227" s="717" t="str">
        <f>IF(Debts!D14&lt;&gt;0,Debts!D14,"")</f>
        <v/>
      </c>
      <c r="K227" s="718"/>
      <c r="L227" s="719"/>
      <c r="M227" s="384"/>
      <c r="N227" s="717" t="str">
        <f>'SFS v2.1.0'!N87</f>
        <v/>
      </c>
      <c r="O227" s="718"/>
      <c r="P227" s="719"/>
      <c r="R227" s="657" t="str">
        <f>IF(Debts!B118="","",Debts!B118)</f>
        <v/>
      </c>
      <c r="S227" s="657"/>
      <c r="T227" s="657"/>
      <c r="U227" s="657"/>
      <c r="V227" s="657"/>
      <c r="W227" s="657"/>
      <c r="X227" s="658"/>
      <c r="Y227" s="717" t="str">
        <f>IF(Conversions!C276&lt;&gt;0,Conversions!E276,"")</f>
        <v/>
      </c>
      <c r="Z227" s="718"/>
      <c r="AA227" s="719"/>
      <c r="AB227" s="652" t="str">
        <f>IF(Conversions!J276=TRUE,"Y","N")</f>
        <v>N</v>
      </c>
      <c r="AC227" s="653"/>
      <c r="AD227" s="720" t="str">
        <f>IF(Conversions!C276&lt;&gt;0,Conversions!O276,"")</f>
        <v/>
      </c>
      <c r="AE227" s="721"/>
      <c r="AF227" s="722"/>
    </row>
    <row r="228" spans="2:32" x14ac:dyDescent="0.25">
      <c r="B228" s="657" t="str">
        <f>IF(Debts!B15="","",Debts!B15)</f>
        <v/>
      </c>
      <c r="C228" s="657"/>
      <c r="D228" s="657"/>
      <c r="E228" s="657"/>
      <c r="F228" s="657"/>
      <c r="G228" s="657"/>
      <c r="H228" s="658"/>
      <c r="J228" s="717" t="str">
        <f>IF(Debts!D15&lt;&gt;0,Debts!D15,"")</f>
        <v/>
      </c>
      <c r="K228" s="718"/>
      <c r="L228" s="719"/>
      <c r="M228" s="384"/>
      <c r="N228" s="717" t="str">
        <f>'SFS v2.1.0'!N88</f>
        <v/>
      </c>
      <c r="O228" s="718"/>
      <c r="P228" s="719"/>
      <c r="R228" s="657" t="str">
        <f>IF(Debts!B119="","",Debts!B119)</f>
        <v/>
      </c>
      <c r="S228" s="657"/>
      <c r="T228" s="657"/>
      <c r="U228" s="657"/>
      <c r="V228" s="657"/>
      <c r="W228" s="657"/>
      <c r="X228" s="658"/>
      <c r="Y228" s="717" t="str">
        <f>IF(Conversions!C277&lt;&gt;0,Conversions!E277,"")</f>
        <v/>
      </c>
      <c r="Z228" s="718"/>
      <c r="AA228" s="719"/>
      <c r="AB228" s="652" t="str">
        <f>IF(Conversions!J277=TRUE,"Y","N")</f>
        <v>N</v>
      </c>
      <c r="AC228" s="653"/>
      <c r="AD228" s="720" t="str">
        <f>IF(Conversions!C277&lt;&gt;0,Conversions!O277,"")</f>
        <v/>
      </c>
      <c r="AE228" s="721"/>
      <c r="AF228" s="722"/>
    </row>
    <row r="229" spans="2:32" x14ac:dyDescent="0.25">
      <c r="B229" s="657" t="str">
        <f>IF(Debts!B16="","",Debts!B16)</f>
        <v/>
      </c>
      <c r="C229" s="657"/>
      <c r="D229" s="657"/>
      <c r="E229" s="657"/>
      <c r="F229" s="657"/>
      <c r="G229" s="657"/>
      <c r="H229" s="658"/>
      <c r="J229" s="717" t="str">
        <f>IF(Debts!D16&lt;&gt;0,Debts!D16,"")</f>
        <v/>
      </c>
      <c r="K229" s="718"/>
      <c r="L229" s="719"/>
      <c r="M229" s="384"/>
      <c r="N229" s="717" t="str">
        <f>'SFS v2.1.0'!N89</f>
        <v/>
      </c>
      <c r="O229" s="718"/>
      <c r="P229" s="719"/>
      <c r="R229" s="657" t="str">
        <f>IF(Debts!B120="","",Debts!B120)</f>
        <v/>
      </c>
      <c r="S229" s="657"/>
      <c r="T229" s="657"/>
      <c r="U229" s="657"/>
      <c r="V229" s="657"/>
      <c r="W229" s="657"/>
      <c r="X229" s="658"/>
      <c r="Y229" s="717" t="str">
        <f>IF(Conversions!C278&lt;&gt;0,Conversions!E278,"")</f>
        <v/>
      </c>
      <c r="Z229" s="718"/>
      <c r="AA229" s="719"/>
      <c r="AB229" s="652" t="str">
        <f>IF(Conversions!J278=TRUE,"Y","N")</f>
        <v>N</v>
      </c>
      <c r="AC229" s="653"/>
      <c r="AD229" s="720" t="str">
        <f>IF(Conversions!C278&lt;&gt;0,Conversions!O278,"")</f>
        <v/>
      </c>
      <c r="AE229" s="721"/>
      <c r="AF229" s="722"/>
    </row>
    <row r="230" spans="2:32" x14ac:dyDescent="0.25">
      <c r="B230" s="657" t="str">
        <f>IF(Debts!B17="","",Debts!B17)</f>
        <v/>
      </c>
      <c r="C230" s="657"/>
      <c r="D230" s="657"/>
      <c r="E230" s="657"/>
      <c r="F230" s="657"/>
      <c r="G230" s="657"/>
      <c r="H230" s="658"/>
      <c r="J230" s="717" t="str">
        <f>IF(Debts!D17&lt;&gt;0,Debts!D17,"")</f>
        <v/>
      </c>
      <c r="K230" s="718"/>
      <c r="L230" s="719"/>
      <c r="M230" s="384"/>
      <c r="N230" s="717" t="str">
        <f>'SFS v2.1.0'!N90</f>
        <v/>
      </c>
      <c r="O230" s="718"/>
      <c r="P230" s="719"/>
      <c r="R230" s="657" t="str">
        <f>IF(Debts!B121="","",Debts!B121)</f>
        <v/>
      </c>
      <c r="S230" s="657"/>
      <c r="T230" s="657"/>
      <c r="U230" s="657"/>
      <c r="V230" s="657"/>
      <c r="W230" s="657"/>
      <c r="X230" s="658"/>
      <c r="Y230" s="717" t="str">
        <f>IF(Conversions!C279&lt;&gt;0,Conversions!E279,"")</f>
        <v/>
      </c>
      <c r="Z230" s="718"/>
      <c r="AA230" s="719"/>
      <c r="AB230" s="652" t="str">
        <f>IF(Conversions!J279=TRUE,"Y","N")</f>
        <v>N</v>
      </c>
      <c r="AC230" s="653"/>
      <c r="AD230" s="720" t="str">
        <f>IF(Conversions!C279&lt;&gt;0,Conversions!O279,"")</f>
        <v/>
      </c>
      <c r="AE230" s="721"/>
      <c r="AF230" s="722"/>
    </row>
    <row r="231" spans="2:32" x14ac:dyDescent="0.25">
      <c r="B231" s="657" t="str">
        <f>IF(Debts!B18="","",Debts!B18)</f>
        <v/>
      </c>
      <c r="C231" s="657"/>
      <c r="D231" s="657"/>
      <c r="E231" s="657"/>
      <c r="F231" s="657"/>
      <c r="G231" s="657"/>
      <c r="H231" s="658"/>
      <c r="J231" s="717" t="str">
        <f>IF(Debts!D18&lt;&gt;0,Debts!D18,"")</f>
        <v/>
      </c>
      <c r="K231" s="718"/>
      <c r="L231" s="719"/>
      <c r="M231" s="384"/>
      <c r="N231" s="717" t="str">
        <f>'SFS v2.1.0'!N91</f>
        <v/>
      </c>
      <c r="O231" s="718"/>
      <c r="P231" s="719"/>
      <c r="R231" s="657" t="str">
        <f>IF(Debts!B122="","",Debts!B122)</f>
        <v/>
      </c>
      <c r="S231" s="657"/>
      <c r="T231" s="657"/>
      <c r="U231" s="657"/>
      <c r="V231" s="657"/>
      <c r="W231" s="657"/>
      <c r="X231" s="658"/>
      <c r="Y231" s="717" t="str">
        <f>IF(Conversions!C280&lt;&gt;0,Conversions!E280,"")</f>
        <v/>
      </c>
      <c r="Z231" s="718"/>
      <c r="AA231" s="719"/>
      <c r="AB231" s="652" t="str">
        <f>IF(Conversions!J280=TRUE,"Y","N")</f>
        <v>N</v>
      </c>
      <c r="AC231" s="653"/>
      <c r="AD231" s="720" t="str">
        <f>IF(Conversions!C280&lt;&gt;0,Conversions!O280,"")</f>
        <v/>
      </c>
      <c r="AE231" s="721"/>
      <c r="AF231" s="722"/>
    </row>
    <row r="232" spans="2:32" x14ac:dyDescent="0.25">
      <c r="B232" s="657" t="str">
        <f>IF(Debts!B19="","",Debts!B19)</f>
        <v/>
      </c>
      <c r="C232" s="657"/>
      <c r="D232" s="657"/>
      <c r="E232" s="657"/>
      <c r="F232" s="657"/>
      <c r="G232" s="657"/>
      <c r="H232" s="658"/>
      <c r="J232" s="717" t="str">
        <f>IF(Debts!D19&lt;&gt;0,Debts!D19,"")</f>
        <v/>
      </c>
      <c r="K232" s="718"/>
      <c r="L232" s="719"/>
      <c r="M232" s="384"/>
      <c r="N232" s="717" t="str">
        <f>'SFS v2.1.0'!N92</f>
        <v/>
      </c>
      <c r="O232" s="718"/>
      <c r="P232" s="719"/>
      <c r="R232" s="657" t="str">
        <f>IF(Debts!B123="","",Debts!B123)</f>
        <v/>
      </c>
      <c r="S232" s="657"/>
      <c r="T232" s="657"/>
      <c r="U232" s="657"/>
      <c r="V232" s="657"/>
      <c r="W232" s="657"/>
      <c r="X232" s="658"/>
      <c r="Y232" s="717" t="str">
        <f>IF(Conversions!C281&lt;&gt;0,Conversions!E281,"")</f>
        <v/>
      </c>
      <c r="Z232" s="718"/>
      <c r="AA232" s="719"/>
      <c r="AB232" s="652" t="str">
        <f>IF(Conversions!J281=TRUE,"Y","N")</f>
        <v>N</v>
      </c>
      <c r="AC232" s="653"/>
      <c r="AD232" s="720" t="str">
        <f>IF(Conversions!C281&lt;&gt;0,Conversions!O281,"")</f>
        <v/>
      </c>
      <c r="AE232" s="721"/>
      <c r="AF232" s="722"/>
    </row>
    <row r="233" spans="2:32" x14ac:dyDescent="0.25">
      <c r="B233" s="657" t="str">
        <f>IF(Debts!B20="","",Debts!B20)</f>
        <v/>
      </c>
      <c r="C233" s="657"/>
      <c r="D233" s="657"/>
      <c r="E233" s="657"/>
      <c r="F233" s="657"/>
      <c r="G233" s="657"/>
      <c r="H233" s="658"/>
      <c r="J233" s="717" t="str">
        <f>IF(Debts!D20&lt;&gt;0,Debts!D20,"")</f>
        <v/>
      </c>
      <c r="K233" s="718"/>
      <c r="L233" s="719"/>
      <c r="M233" s="288"/>
      <c r="N233" s="717" t="str">
        <f>'SFS v2.1.0'!N93</f>
        <v/>
      </c>
      <c r="O233" s="718"/>
      <c r="P233" s="719"/>
      <c r="R233" s="657" t="str">
        <f>IF(Debts!B124="","",Debts!B124)</f>
        <v/>
      </c>
      <c r="S233" s="657"/>
      <c r="T233" s="657"/>
      <c r="U233" s="657"/>
      <c r="V233" s="657"/>
      <c r="W233" s="657"/>
      <c r="X233" s="658"/>
      <c r="Y233" s="717" t="str">
        <f>IF(Conversions!C282&lt;&gt;0,Conversions!E282,"")</f>
        <v/>
      </c>
      <c r="Z233" s="718"/>
      <c r="AA233" s="719"/>
      <c r="AB233" s="652" t="str">
        <f>IF(Conversions!J282=TRUE,"Y","N")</f>
        <v>N</v>
      </c>
      <c r="AC233" s="653"/>
      <c r="AD233" s="720" t="str">
        <f>IF(Conversions!C282&lt;&gt;0,Conversions!O282,"")</f>
        <v/>
      </c>
      <c r="AE233" s="721"/>
      <c r="AF233" s="722"/>
    </row>
    <row r="234" spans="2:32" x14ac:dyDescent="0.25">
      <c r="B234" s="657" t="str">
        <f>IF(Debts!B21="","",Debts!B21)</f>
        <v/>
      </c>
      <c r="C234" s="657"/>
      <c r="D234" s="657"/>
      <c r="E234" s="657"/>
      <c r="F234" s="657"/>
      <c r="G234" s="657"/>
      <c r="H234" s="658"/>
      <c r="J234" s="717" t="str">
        <f>IF(Debts!D21&lt;&gt;0,Debts!D21,"")</f>
        <v/>
      </c>
      <c r="K234" s="718"/>
      <c r="L234" s="719"/>
      <c r="M234" s="288"/>
      <c r="N234" s="717" t="str">
        <f>'SFS v2.1.0'!N94</f>
        <v/>
      </c>
      <c r="O234" s="718"/>
      <c r="P234" s="719"/>
      <c r="R234" s="657" t="str">
        <f>IF(Debts!B125="","",Debts!B125)</f>
        <v/>
      </c>
      <c r="S234" s="657"/>
      <c r="T234" s="657"/>
      <c r="U234" s="657"/>
      <c r="V234" s="657"/>
      <c r="W234" s="657"/>
      <c r="X234" s="658"/>
      <c r="Y234" s="717" t="str">
        <f>IF(Conversions!C283&lt;&gt;0,Conversions!E283,"")</f>
        <v/>
      </c>
      <c r="Z234" s="718"/>
      <c r="AA234" s="719"/>
      <c r="AB234" s="652" t="str">
        <f>IF(Conversions!J283=TRUE,"Y","N")</f>
        <v>N</v>
      </c>
      <c r="AC234" s="653"/>
      <c r="AD234" s="720" t="str">
        <f>IF(Conversions!C283&lt;&gt;0,Conversions!O283,"")</f>
        <v/>
      </c>
      <c r="AE234" s="721"/>
      <c r="AF234" s="722"/>
    </row>
    <row r="235" spans="2:32" x14ac:dyDescent="0.25">
      <c r="B235" s="657" t="str">
        <f>IF(Debts!B22="","",Debts!B22)</f>
        <v/>
      </c>
      <c r="C235" s="657"/>
      <c r="D235" s="657"/>
      <c r="E235" s="657"/>
      <c r="F235" s="657"/>
      <c r="G235" s="657"/>
      <c r="H235" s="658"/>
      <c r="J235" s="717" t="str">
        <f>IF(Debts!D22&lt;&gt;0,Debts!D22,"")</f>
        <v/>
      </c>
      <c r="K235" s="718"/>
      <c r="L235" s="719"/>
      <c r="M235" s="288"/>
      <c r="N235" s="717" t="str">
        <f>'SFS v2.1.0'!N95</f>
        <v/>
      </c>
      <c r="O235" s="718"/>
      <c r="P235" s="719"/>
      <c r="R235" s="657" t="str">
        <f>IF(Debts!B126="","",Debts!B126)</f>
        <v/>
      </c>
      <c r="S235" s="657"/>
      <c r="T235" s="657"/>
      <c r="U235" s="657"/>
      <c r="V235" s="657"/>
      <c r="W235" s="657"/>
      <c r="X235" s="658"/>
      <c r="Y235" s="717" t="str">
        <f>IF(Conversions!C284&lt;&gt;0,Conversions!E284,"")</f>
        <v/>
      </c>
      <c r="Z235" s="718"/>
      <c r="AA235" s="719"/>
      <c r="AB235" s="652" t="str">
        <f>IF(Conversions!J284=TRUE,"Y","N")</f>
        <v>N</v>
      </c>
      <c r="AC235" s="653"/>
      <c r="AD235" s="720" t="str">
        <f>IF(Conversions!C284&lt;&gt;0,Conversions!O284,"")</f>
        <v/>
      </c>
      <c r="AE235" s="721"/>
      <c r="AF235" s="722"/>
    </row>
    <row r="236" spans="2:32" x14ac:dyDescent="0.25">
      <c r="B236" s="657" t="str">
        <f>IF(Debts!B23="","",Debts!B23)</f>
        <v/>
      </c>
      <c r="C236" s="657"/>
      <c r="D236" s="657"/>
      <c r="E236" s="657"/>
      <c r="F236" s="657"/>
      <c r="G236" s="657"/>
      <c r="H236" s="658"/>
      <c r="J236" s="717" t="str">
        <f>IF(Debts!D23&lt;&gt;0,Debts!D23,"")</f>
        <v/>
      </c>
      <c r="K236" s="718"/>
      <c r="L236" s="719"/>
      <c r="M236" s="288"/>
      <c r="N236" s="717" t="str">
        <f>'SFS v2.1.0'!N96</f>
        <v/>
      </c>
      <c r="O236" s="718"/>
      <c r="P236" s="719"/>
      <c r="R236" s="657" t="str">
        <f>IF(Debts!B127="","",Debts!B127)</f>
        <v/>
      </c>
      <c r="S236" s="657"/>
      <c r="T236" s="657"/>
      <c r="U236" s="657"/>
      <c r="V236" s="657"/>
      <c r="W236" s="657"/>
      <c r="X236" s="658"/>
      <c r="Y236" s="717" t="str">
        <f>IF(Conversions!C285&lt;&gt;0,Conversions!E285,"")</f>
        <v/>
      </c>
      <c r="Z236" s="718"/>
      <c r="AA236" s="719"/>
      <c r="AB236" s="652" t="str">
        <f>IF(Conversions!J285=TRUE,"Y","N")</f>
        <v>N</v>
      </c>
      <c r="AC236" s="653"/>
      <c r="AD236" s="720" t="str">
        <f>IF(Conversions!C285&lt;&gt;0,Conversions!O285,"")</f>
        <v/>
      </c>
      <c r="AE236" s="721"/>
      <c r="AF236" s="722"/>
    </row>
    <row r="237" spans="2:32" x14ac:dyDescent="0.25">
      <c r="B237" s="657" t="str">
        <f>IF(Debts!B24="","",Debts!B24)</f>
        <v/>
      </c>
      <c r="C237" s="657"/>
      <c r="D237" s="657"/>
      <c r="E237" s="657"/>
      <c r="F237" s="657"/>
      <c r="G237" s="657"/>
      <c r="H237" s="658"/>
      <c r="J237" s="717" t="str">
        <f>IF(Debts!D24&lt;&gt;0,Debts!D24,"")</f>
        <v/>
      </c>
      <c r="K237" s="718"/>
      <c r="L237" s="719"/>
      <c r="M237" s="288"/>
      <c r="N237" s="717" t="str">
        <f>'SFS v2.1.0'!N97</f>
        <v/>
      </c>
      <c r="O237" s="718"/>
      <c r="P237" s="719"/>
      <c r="R237" s="657" t="str">
        <f>IF(Debts!B128="","",Debts!B128)</f>
        <v/>
      </c>
      <c r="S237" s="657"/>
      <c r="T237" s="657"/>
      <c r="U237" s="657"/>
      <c r="V237" s="657"/>
      <c r="W237" s="657"/>
      <c r="X237" s="658"/>
      <c r="Y237" s="717" t="str">
        <f>IF(Conversions!C286&lt;&gt;0,Conversions!E286,"")</f>
        <v/>
      </c>
      <c r="Z237" s="718"/>
      <c r="AA237" s="719"/>
      <c r="AB237" s="652" t="str">
        <f>IF(Conversions!J286=TRUE,"Y","N")</f>
        <v>N</v>
      </c>
      <c r="AC237" s="653"/>
      <c r="AD237" s="720" t="str">
        <f>IF(Conversions!C286&lt;&gt;0,Conversions!O286,"")</f>
        <v/>
      </c>
      <c r="AE237" s="721"/>
      <c r="AF237" s="722"/>
    </row>
    <row r="238" spans="2:32" x14ac:dyDescent="0.25">
      <c r="B238" s="657" t="str">
        <f>IF(Debts!B25="","",Debts!B25)</f>
        <v/>
      </c>
      <c r="C238" s="657"/>
      <c r="D238" s="657"/>
      <c r="E238" s="657"/>
      <c r="F238" s="657"/>
      <c r="G238" s="657"/>
      <c r="H238" s="658"/>
      <c r="J238" s="717" t="str">
        <f>IF(Debts!D25&lt;&gt;0,Debts!D25,"")</f>
        <v/>
      </c>
      <c r="K238" s="718"/>
      <c r="L238" s="719"/>
      <c r="M238" s="288"/>
      <c r="N238" s="717" t="str">
        <f>'SFS v2.1.0'!N98</f>
        <v/>
      </c>
      <c r="O238" s="718"/>
      <c r="P238" s="719"/>
      <c r="R238" s="657" t="str">
        <f>IF(Debts!B129="","",Debts!B129)</f>
        <v/>
      </c>
      <c r="S238" s="657"/>
      <c r="T238" s="657"/>
      <c r="U238" s="657"/>
      <c r="V238" s="657"/>
      <c r="W238" s="657"/>
      <c r="X238" s="658"/>
      <c r="Y238" s="717" t="str">
        <f>IF(Conversions!C287&lt;&gt;0,Conversions!E287,"")</f>
        <v/>
      </c>
      <c r="Z238" s="718"/>
      <c r="AA238" s="719"/>
      <c r="AB238" s="652" t="str">
        <f>IF(Conversions!J287=TRUE,"Y","N")</f>
        <v>N</v>
      </c>
      <c r="AC238" s="653"/>
      <c r="AD238" s="720" t="str">
        <f>IF(Conversions!C287&lt;&gt;0,Conversions!O287,"")</f>
        <v/>
      </c>
      <c r="AE238" s="721"/>
      <c r="AF238" s="722"/>
    </row>
    <row r="239" spans="2:32" x14ac:dyDescent="0.25">
      <c r="B239" s="657" t="str">
        <f>IF(Debts!B26="","",Debts!B26)</f>
        <v/>
      </c>
      <c r="C239" s="657"/>
      <c r="D239" s="657"/>
      <c r="E239" s="657"/>
      <c r="F239" s="657"/>
      <c r="G239" s="657"/>
      <c r="H239" s="658"/>
      <c r="J239" s="717" t="str">
        <f>IF(Debts!D26&lt;&gt;0,Debts!D26,"")</f>
        <v/>
      </c>
      <c r="K239" s="718"/>
      <c r="L239" s="719"/>
      <c r="M239" s="288"/>
      <c r="N239" s="717" t="str">
        <f>'SFS v2.1.0'!N99</f>
        <v/>
      </c>
      <c r="O239" s="718"/>
      <c r="P239" s="719"/>
      <c r="R239" s="657" t="str">
        <f>IF(Debts!B130="","",Debts!B130)</f>
        <v/>
      </c>
      <c r="S239" s="657"/>
      <c r="T239" s="657"/>
      <c r="U239" s="657"/>
      <c r="V239" s="657"/>
      <c r="W239" s="657"/>
      <c r="X239" s="658"/>
      <c r="Y239" s="717" t="str">
        <f>IF(Conversions!C288&lt;&gt;0,Conversions!E288,"")</f>
        <v/>
      </c>
      <c r="Z239" s="718"/>
      <c r="AA239" s="719"/>
      <c r="AB239" s="652" t="str">
        <f>IF(Conversions!J288=TRUE,"Y","N")</f>
        <v>N</v>
      </c>
      <c r="AC239" s="653"/>
      <c r="AD239" s="720" t="str">
        <f>IF(Conversions!C288&lt;&gt;0,Conversions!O288,"")</f>
        <v/>
      </c>
      <c r="AE239" s="721"/>
      <c r="AF239" s="722"/>
    </row>
    <row r="240" spans="2:32" x14ac:dyDescent="0.25">
      <c r="B240" s="657" t="str">
        <f>IF(Debts!B27="","",Debts!B27)</f>
        <v/>
      </c>
      <c r="C240" s="657"/>
      <c r="D240" s="657"/>
      <c r="E240" s="657"/>
      <c r="F240" s="657"/>
      <c r="G240" s="657"/>
      <c r="H240" s="658"/>
      <c r="J240" s="717" t="str">
        <f>IF(Debts!D27&lt;&gt;0,Debts!D27,"")</f>
        <v/>
      </c>
      <c r="K240" s="718"/>
      <c r="L240" s="719"/>
      <c r="M240" s="288"/>
      <c r="N240" s="717" t="str">
        <f>'SFS v2.1.0'!N100</f>
        <v/>
      </c>
      <c r="O240" s="718"/>
      <c r="P240" s="719"/>
      <c r="R240" s="657" t="str">
        <f>IF(Debts!B131="","",Debts!B131)</f>
        <v/>
      </c>
      <c r="S240" s="657"/>
      <c r="T240" s="657"/>
      <c r="U240" s="657"/>
      <c r="V240" s="657"/>
      <c r="W240" s="657"/>
      <c r="X240" s="658"/>
      <c r="Y240" s="717" t="str">
        <f>IF(Conversions!C289&lt;&gt;0,Conversions!E289,"")</f>
        <v/>
      </c>
      <c r="Z240" s="718"/>
      <c r="AA240" s="719"/>
      <c r="AB240" s="652" t="str">
        <f>IF(Conversions!J289=TRUE,"Y","N")</f>
        <v>N</v>
      </c>
      <c r="AC240" s="653"/>
      <c r="AD240" s="720" t="str">
        <f>IF(Conversions!C289&lt;&gt;0,Conversions!O289,"")</f>
        <v/>
      </c>
      <c r="AE240" s="721"/>
      <c r="AF240" s="722"/>
    </row>
    <row r="241" spans="2:32" x14ac:dyDescent="0.25">
      <c r="B241" s="657" t="str">
        <f>IF(Debts!B28="","",Debts!B28)</f>
        <v/>
      </c>
      <c r="C241" s="657"/>
      <c r="D241" s="657"/>
      <c r="E241" s="657"/>
      <c r="F241" s="657"/>
      <c r="G241" s="657"/>
      <c r="H241" s="658"/>
      <c r="J241" s="717" t="str">
        <f>IF(Debts!D28&lt;&gt;0,Debts!D28,"")</f>
        <v/>
      </c>
      <c r="K241" s="718"/>
      <c r="L241" s="719"/>
      <c r="M241" s="288"/>
      <c r="N241" s="717" t="str">
        <f>'SFS v2.1.0'!N101</f>
        <v/>
      </c>
      <c r="O241" s="718"/>
      <c r="P241" s="719"/>
      <c r="R241" s="657" t="str">
        <f>IF(Debts!B132="","",Debts!B132)</f>
        <v/>
      </c>
      <c r="S241" s="657"/>
      <c r="T241" s="657"/>
      <c r="U241" s="657"/>
      <c r="V241" s="657"/>
      <c r="W241" s="657"/>
      <c r="X241" s="658"/>
      <c r="Y241" s="717" t="str">
        <f>IF(Conversions!C290&lt;&gt;0,Conversions!E290,"")</f>
        <v/>
      </c>
      <c r="Z241" s="718"/>
      <c r="AA241" s="719"/>
      <c r="AB241" s="652" t="str">
        <f>IF(Conversions!J290=TRUE,"Y","N")</f>
        <v>N</v>
      </c>
      <c r="AC241" s="653"/>
      <c r="AD241" s="720" t="str">
        <f>IF(Conversions!C290&lt;&gt;0,Conversions!O290,"")</f>
        <v/>
      </c>
      <c r="AE241" s="721"/>
      <c r="AF241" s="722"/>
    </row>
    <row r="242" spans="2:32" x14ac:dyDescent="0.25">
      <c r="B242" s="657" t="str">
        <f>IF(Debts!B29="","",Debts!B29)</f>
        <v/>
      </c>
      <c r="C242" s="657"/>
      <c r="D242" s="657"/>
      <c r="E242" s="657"/>
      <c r="F242" s="657"/>
      <c r="G242" s="657"/>
      <c r="H242" s="658"/>
      <c r="J242" s="717" t="str">
        <f>IF(Debts!D29&lt;&gt;0,Debts!D29,"")</f>
        <v/>
      </c>
      <c r="K242" s="718"/>
      <c r="L242" s="719"/>
      <c r="M242" s="288"/>
      <c r="N242" s="717" t="str">
        <f>'SFS v2.1.0'!N102</f>
        <v/>
      </c>
      <c r="O242" s="718"/>
      <c r="P242" s="719"/>
      <c r="R242" s="657" t="str">
        <f>IF(Debts!B133="","",Debts!B133)</f>
        <v/>
      </c>
      <c r="S242" s="657"/>
      <c r="T242" s="657"/>
      <c r="U242" s="657"/>
      <c r="V242" s="657"/>
      <c r="W242" s="657"/>
      <c r="X242" s="658"/>
      <c r="Y242" s="717" t="str">
        <f>IF(Conversions!C291&lt;&gt;0,Conversions!E291,"")</f>
        <v/>
      </c>
      <c r="Z242" s="718"/>
      <c r="AA242" s="719"/>
      <c r="AB242" s="652" t="str">
        <f>IF(Conversions!J291=TRUE,"Y","N")</f>
        <v>N</v>
      </c>
      <c r="AC242" s="653"/>
      <c r="AD242" s="720" t="str">
        <f>IF(Conversions!C291&lt;&gt;0,Conversions!O291,"")</f>
        <v/>
      </c>
      <c r="AE242" s="721"/>
      <c r="AF242" s="722"/>
    </row>
    <row r="243" spans="2:32" x14ac:dyDescent="0.25">
      <c r="B243" s="657" t="str">
        <f>IF(Debts!B30="","",Debts!B30)</f>
        <v/>
      </c>
      <c r="C243" s="657"/>
      <c r="D243" s="657"/>
      <c r="E243" s="657"/>
      <c r="F243" s="657"/>
      <c r="G243" s="657"/>
      <c r="H243" s="658"/>
      <c r="J243" s="717" t="str">
        <f>IF(Debts!D30&lt;&gt;0,Debts!D30,"")</f>
        <v/>
      </c>
      <c r="K243" s="718"/>
      <c r="L243" s="719"/>
      <c r="M243" s="288"/>
      <c r="N243" s="717" t="str">
        <f>'SFS v2.1.0'!N103</f>
        <v/>
      </c>
      <c r="O243" s="718"/>
      <c r="P243" s="719"/>
      <c r="R243" s="657" t="str">
        <f>IF(Debts!B134="","",Debts!B134)</f>
        <v/>
      </c>
      <c r="S243" s="657"/>
      <c r="T243" s="657"/>
      <c r="U243" s="657"/>
      <c r="V243" s="657"/>
      <c r="W243" s="657"/>
      <c r="X243" s="658"/>
      <c r="Y243" s="717" t="str">
        <f>IF(Conversions!C292&lt;&gt;0,Conversions!E292,"")</f>
        <v/>
      </c>
      <c r="Z243" s="718"/>
      <c r="AA243" s="719"/>
      <c r="AB243" s="652" t="str">
        <f>IF(Conversions!J292=TRUE,"Y","N")</f>
        <v>N</v>
      </c>
      <c r="AC243" s="653"/>
      <c r="AD243" s="720" t="str">
        <f>IF(Conversions!C292&lt;&gt;0,Conversions!O292,"")</f>
        <v/>
      </c>
      <c r="AE243" s="721"/>
      <c r="AF243" s="722"/>
    </row>
    <row r="244" spans="2:32" x14ac:dyDescent="0.25">
      <c r="B244" s="657" t="str">
        <f>IF(Debts!B31="","",Debts!B31)</f>
        <v/>
      </c>
      <c r="C244" s="657"/>
      <c r="D244" s="657"/>
      <c r="E244" s="657"/>
      <c r="F244" s="657"/>
      <c r="G244" s="657"/>
      <c r="H244" s="658"/>
      <c r="J244" s="717" t="str">
        <f>IF(Debts!D31&lt;&gt;0,Debts!D31,"")</f>
        <v/>
      </c>
      <c r="K244" s="718"/>
      <c r="L244" s="719"/>
      <c r="M244" s="288"/>
      <c r="N244" s="717" t="str">
        <f>'SFS v2.1.0'!N104</f>
        <v/>
      </c>
      <c r="O244" s="718"/>
      <c r="P244" s="719"/>
      <c r="R244" s="657" t="str">
        <f>IF(Debts!B135="","",Debts!B135)</f>
        <v/>
      </c>
      <c r="S244" s="657"/>
      <c r="T244" s="657"/>
      <c r="U244" s="657"/>
      <c r="V244" s="657"/>
      <c r="W244" s="657"/>
      <c r="X244" s="658"/>
      <c r="Y244" s="717" t="str">
        <f>IF(Conversions!C293&lt;&gt;0,Conversions!E293,"")</f>
        <v/>
      </c>
      <c r="Z244" s="718"/>
      <c r="AA244" s="719"/>
      <c r="AB244" s="652" t="str">
        <f>IF(Conversions!J293=TRUE,"Y","N")</f>
        <v>N</v>
      </c>
      <c r="AC244" s="653"/>
      <c r="AD244" s="720" t="str">
        <f>IF(Conversions!C293&lt;&gt;0,Conversions!O293,"")</f>
        <v/>
      </c>
      <c r="AE244" s="721"/>
      <c r="AF244" s="722"/>
    </row>
    <row r="245" spans="2:32" x14ac:dyDescent="0.25">
      <c r="B245" s="657" t="str">
        <f>IF(Debts!B32="","",Debts!B32)</f>
        <v/>
      </c>
      <c r="C245" s="657"/>
      <c r="D245" s="657"/>
      <c r="E245" s="657"/>
      <c r="F245" s="657"/>
      <c r="G245" s="657"/>
      <c r="H245" s="658"/>
      <c r="J245" s="717"/>
      <c r="K245" s="718"/>
      <c r="L245" s="719"/>
      <c r="M245" s="288"/>
      <c r="N245" s="717" t="str">
        <f>'SFS v2.1.0'!N105</f>
        <v/>
      </c>
      <c r="O245" s="718"/>
      <c r="P245" s="719"/>
      <c r="R245" s="657" t="str">
        <f>IF(Debts!B136="","",Debts!B136)</f>
        <v/>
      </c>
      <c r="S245" s="657"/>
      <c r="T245" s="657"/>
      <c r="U245" s="657"/>
      <c r="V245" s="657"/>
      <c r="W245" s="657"/>
      <c r="X245" s="658"/>
      <c r="Y245" s="717" t="str">
        <f>IF(Conversions!C294&lt;&gt;0,Conversions!E294,"")</f>
        <v/>
      </c>
      <c r="Z245" s="718"/>
      <c r="AA245" s="719"/>
      <c r="AB245" s="652" t="str">
        <f>IF(Conversions!J294=TRUE,"Y","N")</f>
        <v>N</v>
      </c>
      <c r="AC245" s="653"/>
      <c r="AD245" s="720" t="str">
        <f>IF(Conversions!C294&lt;&gt;0,Conversions!O294,"")</f>
        <v/>
      </c>
      <c r="AE245" s="721"/>
      <c r="AF245" s="722"/>
    </row>
    <row r="246" spans="2:32" x14ac:dyDescent="0.25">
      <c r="B246" s="657" t="str">
        <f>IF(Debts!B33="","",Debts!B33)</f>
        <v/>
      </c>
      <c r="C246" s="657"/>
      <c r="D246" s="657"/>
      <c r="E246" s="657"/>
      <c r="F246" s="657"/>
      <c r="G246" s="657"/>
      <c r="H246" s="658"/>
      <c r="J246" s="714"/>
      <c r="K246" s="715"/>
      <c r="L246" s="716"/>
      <c r="M246" s="288"/>
      <c r="N246" s="714"/>
      <c r="O246" s="715"/>
      <c r="P246" s="716"/>
      <c r="R246" s="657" t="str">
        <f>IF(Debts!B137="","",Debts!B137)</f>
        <v/>
      </c>
      <c r="S246" s="657"/>
      <c r="T246" s="657"/>
      <c r="U246" s="657"/>
      <c r="V246" s="657"/>
      <c r="W246" s="657"/>
      <c r="X246" s="658"/>
      <c r="Y246" s="717" t="str">
        <f>IF(Conversions!C295&lt;&gt;0,Conversions!E295,"")</f>
        <v/>
      </c>
      <c r="Z246" s="718"/>
      <c r="AA246" s="719"/>
      <c r="AB246" s="652" t="str">
        <f>IF(Conversions!J295=TRUE,"Y","N")</f>
        <v>N</v>
      </c>
      <c r="AC246" s="653"/>
      <c r="AD246" s="720" t="str">
        <f>IF(Conversions!C295&lt;&gt;0,Conversions!O295,"")</f>
        <v/>
      </c>
      <c r="AE246" s="721"/>
      <c r="AF246" s="722"/>
    </row>
    <row r="247" spans="2:32" x14ac:dyDescent="0.25">
      <c r="B247" s="657" t="str">
        <f>IF(Debts!B34="","",Debts!B34)</f>
        <v/>
      </c>
      <c r="C247" s="657"/>
      <c r="D247" s="657"/>
      <c r="E247" s="657"/>
      <c r="F247" s="657"/>
      <c r="G247" s="657"/>
      <c r="H247" s="658"/>
      <c r="J247" s="714"/>
      <c r="K247" s="715"/>
      <c r="L247" s="716"/>
      <c r="M247" s="288"/>
      <c r="N247" s="714"/>
      <c r="O247" s="715"/>
      <c r="P247" s="716"/>
      <c r="R247" s="657" t="str">
        <f>IF(Debts!B138="","",Debts!B138)</f>
        <v/>
      </c>
      <c r="S247" s="657"/>
      <c r="T247" s="657"/>
      <c r="U247" s="657"/>
      <c r="V247" s="657"/>
      <c r="W247" s="657"/>
      <c r="X247" s="658"/>
      <c r="Y247" s="717" t="str">
        <f>IF(Conversions!C296&lt;&gt;0,Conversions!E296,"")</f>
        <v/>
      </c>
      <c r="Z247" s="718"/>
      <c r="AA247" s="719"/>
      <c r="AB247" s="652" t="str">
        <f>IF(Conversions!J296=TRUE,"Y","N")</f>
        <v>N</v>
      </c>
      <c r="AC247" s="653"/>
      <c r="AD247" s="720" t="str">
        <f>IF(Conversions!C296&lt;&gt;0,Conversions!O296,"")</f>
        <v/>
      </c>
      <c r="AE247" s="721"/>
      <c r="AF247" s="722"/>
    </row>
    <row r="248" spans="2:32" x14ac:dyDescent="0.25">
      <c r="B248" s="657" t="str">
        <f>IF(Debts!B35="","",Debts!B35)</f>
        <v/>
      </c>
      <c r="C248" s="657"/>
      <c r="D248" s="657"/>
      <c r="E248" s="657"/>
      <c r="F248" s="657"/>
      <c r="G248" s="657"/>
      <c r="H248" s="658"/>
      <c r="J248" s="714"/>
      <c r="K248" s="715"/>
      <c r="L248" s="716"/>
      <c r="M248" s="288"/>
      <c r="N248" s="714"/>
      <c r="O248" s="715"/>
      <c r="P248" s="716"/>
      <c r="R248" s="657" t="str">
        <f>IF(Debts!B139="","",Debts!B139)</f>
        <v/>
      </c>
      <c r="S248" s="657"/>
      <c r="T248" s="657"/>
      <c r="U248" s="657"/>
      <c r="V248" s="657"/>
      <c r="W248" s="657"/>
      <c r="X248" s="658"/>
      <c r="Y248" s="717" t="str">
        <f>IF(Conversions!C297&lt;&gt;0,Conversions!E297,"")</f>
        <v/>
      </c>
      <c r="Z248" s="718"/>
      <c r="AA248" s="719"/>
      <c r="AB248" s="652" t="str">
        <f>IF(Conversions!J297=TRUE,"Y","N")</f>
        <v>N</v>
      </c>
      <c r="AC248" s="653"/>
      <c r="AD248" s="720" t="str">
        <f>IF(Conversions!C297&lt;&gt;0,Conversions!O297,"")</f>
        <v/>
      </c>
      <c r="AE248" s="721"/>
      <c r="AF248" s="722"/>
    </row>
    <row r="249" spans="2:32" x14ac:dyDescent="0.25">
      <c r="B249" s="657" t="str">
        <f>IF(Debts!B36="","",Debts!B36)</f>
        <v/>
      </c>
      <c r="C249" s="657"/>
      <c r="D249" s="657"/>
      <c r="E249" s="657"/>
      <c r="F249" s="657"/>
      <c r="G249" s="657"/>
      <c r="H249" s="658"/>
      <c r="J249" s="714"/>
      <c r="K249" s="715"/>
      <c r="L249" s="716"/>
      <c r="M249" s="288"/>
      <c r="N249" s="714"/>
      <c r="O249" s="715"/>
      <c r="P249" s="716"/>
      <c r="R249" s="657" t="str">
        <f>IF(Debts!B140="","",Debts!B140)</f>
        <v/>
      </c>
      <c r="S249" s="657"/>
      <c r="T249" s="657"/>
      <c r="U249" s="657"/>
      <c r="V249" s="657"/>
      <c r="W249" s="657"/>
      <c r="X249" s="658"/>
      <c r="Y249" s="717" t="str">
        <f>IF(Conversions!C298&lt;&gt;0,Conversions!E298,"")</f>
        <v/>
      </c>
      <c r="Z249" s="718"/>
      <c r="AA249" s="719"/>
      <c r="AB249" s="652" t="str">
        <f>IF(Conversions!J298=TRUE,"Y","N")</f>
        <v>N</v>
      </c>
      <c r="AC249" s="653"/>
      <c r="AD249" s="720" t="str">
        <f>IF(Conversions!C298&lt;&gt;0,Conversions!O298,"")</f>
        <v/>
      </c>
      <c r="AE249" s="721"/>
      <c r="AF249" s="722"/>
    </row>
    <row r="250" spans="2:32" x14ac:dyDescent="0.25">
      <c r="B250" s="657" t="str">
        <f>IF(Debts!B37="","",Debts!B37)</f>
        <v/>
      </c>
      <c r="C250" s="657"/>
      <c r="D250" s="657"/>
      <c r="E250" s="657"/>
      <c r="F250" s="657"/>
      <c r="G250" s="657"/>
      <c r="H250" s="658"/>
      <c r="J250" s="714"/>
      <c r="K250" s="715"/>
      <c r="L250" s="716"/>
      <c r="M250" s="288"/>
      <c r="N250" s="714"/>
      <c r="O250" s="715"/>
      <c r="P250" s="716"/>
      <c r="R250" s="657" t="str">
        <f>IF(Debts!B141="","",Debts!B141)</f>
        <v/>
      </c>
      <c r="S250" s="657"/>
      <c r="T250" s="657"/>
      <c r="U250" s="657"/>
      <c r="V250" s="657"/>
      <c r="W250" s="657"/>
      <c r="X250" s="658"/>
      <c r="Y250" s="717" t="str">
        <f>IF(Conversions!C299&lt;&gt;0,Conversions!E299,"")</f>
        <v/>
      </c>
      <c r="Z250" s="718"/>
      <c r="AA250" s="719"/>
      <c r="AB250" s="652" t="str">
        <f>IF(Conversions!J299=TRUE,"Y","N")</f>
        <v>N</v>
      </c>
      <c r="AC250" s="653"/>
      <c r="AD250" s="720" t="str">
        <f>IF(Conversions!C299&lt;&gt;0,Conversions!O299,"")</f>
        <v/>
      </c>
      <c r="AE250" s="721"/>
      <c r="AF250" s="722"/>
    </row>
    <row r="251" spans="2:32" x14ac:dyDescent="0.25">
      <c r="B251" s="657" t="str">
        <f>IF(Debts!B38="","",Debts!B38)</f>
        <v/>
      </c>
      <c r="C251" s="657"/>
      <c r="D251" s="657"/>
      <c r="E251" s="657"/>
      <c r="F251" s="657"/>
      <c r="G251" s="657"/>
      <c r="H251" s="658"/>
      <c r="J251" s="714"/>
      <c r="K251" s="715"/>
      <c r="L251" s="716"/>
      <c r="M251" s="288"/>
      <c r="N251" s="714"/>
      <c r="O251" s="715"/>
      <c r="P251" s="716"/>
      <c r="R251" s="657" t="str">
        <f>IF(Debts!B142="","",Debts!B142)</f>
        <v/>
      </c>
      <c r="S251" s="657"/>
      <c r="T251" s="657"/>
      <c r="U251" s="657"/>
      <c r="V251" s="657"/>
      <c r="W251" s="657"/>
      <c r="X251" s="658"/>
      <c r="Y251" s="717" t="str">
        <f>IF(Conversions!C300&lt;&gt;0,Conversions!E300,"")</f>
        <v/>
      </c>
      <c r="Z251" s="718"/>
      <c r="AA251" s="719"/>
      <c r="AB251" s="652" t="str">
        <f>IF(Conversions!J300=TRUE,"Y","N")</f>
        <v>N</v>
      </c>
      <c r="AC251" s="653"/>
      <c r="AD251" s="720" t="str">
        <f>IF(Conversions!C300&lt;&gt;0,Conversions!O300,"")</f>
        <v/>
      </c>
      <c r="AE251" s="721"/>
      <c r="AF251" s="722"/>
    </row>
    <row r="252" spans="2:32" x14ac:dyDescent="0.25">
      <c r="B252" s="657" t="str">
        <f>IF(Debts!B39="","",Debts!B39)</f>
        <v/>
      </c>
      <c r="C252" s="657"/>
      <c r="D252" s="657"/>
      <c r="E252" s="657"/>
      <c r="F252" s="657"/>
      <c r="G252" s="657"/>
      <c r="H252" s="658"/>
      <c r="J252" s="714"/>
      <c r="K252" s="715"/>
      <c r="L252" s="716"/>
      <c r="M252" s="288"/>
      <c r="N252" s="714"/>
      <c r="O252" s="715"/>
      <c r="P252" s="716"/>
      <c r="R252" s="657" t="str">
        <f>IF(Debts!B143="","",Debts!B143)</f>
        <v/>
      </c>
      <c r="S252" s="657"/>
      <c r="T252" s="657"/>
      <c r="U252" s="657"/>
      <c r="V252" s="657"/>
      <c r="W252" s="657"/>
      <c r="X252" s="658"/>
      <c r="Y252" s="717" t="str">
        <f>IF(Conversions!C301&lt;&gt;0,Conversions!E301,"")</f>
        <v/>
      </c>
      <c r="Z252" s="718"/>
      <c r="AA252" s="719"/>
      <c r="AB252" s="652" t="str">
        <f>IF(Conversions!J301=TRUE,"Y","N")</f>
        <v>N</v>
      </c>
      <c r="AC252" s="653"/>
      <c r="AD252" s="720" t="str">
        <f>IF(Conversions!C301&lt;&gt;0,Conversions!O301,"")</f>
        <v/>
      </c>
      <c r="AE252" s="721"/>
      <c r="AF252" s="722"/>
    </row>
    <row r="253" spans="2:32" x14ac:dyDescent="0.25">
      <c r="B253" s="657" t="str">
        <f>IF(Debts!B40="","",Debts!B40)</f>
        <v/>
      </c>
      <c r="C253" s="657"/>
      <c r="D253" s="657"/>
      <c r="E253" s="657"/>
      <c r="F253" s="657"/>
      <c r="G253" s="657"/>
      <c r="H253" s="658"/>
      <c r="J253" s="714"/>
      <c r="K253" s="715"/>
      <c r="L253" s="716"/>
      <c r="M253" s="288"/>
      <c r="N253" s="714"/>
      <c r="O253" s="715"/>
      <c r="P253" s="716"/>
      <c r="R253" s="657" t="str">
        <f>IF(Debts!B144="","",Debts!B144)</f>
        <v/>
      </c>
      <c r="S253" s="657"/>
      <c r="T253" s="657"/>
      <c r="U253" s="657"/>
      <c r="V253" s="657"/>
      <c r="W253" s="657"/>
      <c r="X253" s="658"/>
      <c r="Y253" s="717" t="str">
        <f>IF(Conversions!C302&lt;&gt;0,Conversions!E302,"")</f>
        <v/>
      </c>
      <c r="Z253" s="718"/>
      <c r="AA253" s="719"/>
      <c r="AB253" s="652" t="str">
        <f>IF(Conversions!J302=TRUE,"Y","N")</f>
        <v>N</v>
      </c>
      <c r="AC253" s="653"/>
      <c r="AD253" s="720" t="str">
        <f>IF(Conversions!C302&lt;&gt;0,Conversions!O302,"")</f>
        <v/>
      </c>
      <c r="AE253" s="721"/>
      <c r="AF253" s="722"/>
    </row>
    <row r="254" spans="2:32" x14ac:dyDescent="0.25">
      <c r="B254" s="657" t="str">
        <f>IF(Debts!B41="","",Debts!B41)</f>
        <v/>
      </c>
      <c r="C254" s="657"/>
      <c r="D254" s="657"/>
      <c r="E254" s="657"/>
      <c r="F254" s="657"/>
      <c r="G254" s="657"/>
      <c r="H254" s="658"/>
      <c r="J254" s="714"/>
      <c r="K254" s="715"/>
      <c r="L254" s="716"/>
      <c r="M254" s="288"/>
      <c r="N254" s="714"/>
      <c r="O254" s="715"/>
      <c r="P254" s="716"/>
      <c r="R254" s="657" t="str">
        <f>IF(Debts!B145="","",Debts!B145)</f>
        <v/>
      </c>
      <c r="S254" s="657"/>
      <c r="T254" s="657"/>
      <c r="U254" s="657"/>
      <c r="V254" s="657"/>
      <c r="W254" s="657"/>
      <c r="X254" s="658"/>
      <c r="Y254" s="717" t="str">
        <f>IF(Conversions!C303&lt;&gt;0,Conversions!E303,"")</f>
        <v/>
      </c>
      <c r="Z254" s="718"/>
      <c r="AA254" s="719"/>
      <c r="AB254" s="652" t="str">
        <f>IF(Conversions!J303=TRUE,"Y","N")</f>
        <v>N</v>
      </c>
      <c r="AC254" s="653"/>
      <c r="AD254" s="720" t="str">
        <f>IF(Conversions!C303&lt;&gt;0,Conversions!O303,"")</f>
        <v/>
      </c>
      <c r="AE254" s="721"/>
      <c r="AF254" s="722"/>
    </row>
    <row r="255" spans="2:32" x14ac:dyDescent="0.25">
      <c r="B255" s="657" t="str">
        <f>IF(Debts!B42="","",Debts!B42)</f>
        <v/>
      </c>
      <c r="C255" s="657"/>
      <c r="D255" s="657"/>
      <c r="E255" s="657"/>
      <c r="F255" s="657"/>
      <c r="G255" s="657"/>
      <c r="H255" s="658"/>
      <c r="J255" s="714"/>
      <c r="K255" s="715"/>
      <c r="L255" s="716"/>
      <c r="M255" s="288"/>
      <c r="N255" s="714"/>
      <c r="O255" s="715"/>
      <c r="P255" s="716"/>
      <c r="R255" s="657" t="str">
        <f>IF(Debts!B146="","",Debts!B146)</f>
        <v/>
      </c>
      <c r="S255" s="657"/>
      <c r="T255" s="657"/>
      <c r="U255" s="657"/>
      <c r="V255" s="657"/>
      <c r="W255" s="657"/>
      <c r="X255" s="658"/>
      <c r="Y255" s="717" t="str">
        <f>IF(Conversions!C304&lt;&gt;0,Conversions!E304,"")</f>
        <v/>
      </c>
      <c r="Z255" s="718"/>
      <c r="AA255" s="719"/>
      <c r="AB255" s="652" t="str">
        <f>IF(Conversions!J304=TRUE,"Y","N")</f>
        <v>N</v>
      </c>
      <c r="AC255" s="653"/>
      <c r="AD255" s="720" t="str">
        <f>IF(Conversions!C304&lt;&gt;0,Conversions!O304,"")</f>
        <v/>
      </c>
      <c r="AE255" s="721"/>
      <c r="AF255" s="722"/>
    </row>
    <row r="256" spans="2:32" x14ac:dyDescent="0.25">
      <c r="B256" s="657" t="str">
        <f>IF(Debts!B43="","",Debts!B43)</f>
        <v/>
      </c>
      <c r="C256" s="657"/>
      <c r="D256" s="657"/>
      <c r="E256" s="657"/>
      <c r="F256" s="657"/>
      <c r="G256" s="657"/>
      <c r="H256" s="658"/>
      <c r="J256" s="714"/>
      <c r="K256" s="715"/>
      <c r="L256" s="716"/>
      <c r="M256" s="288"/>
      <c r="N256" s="714"/>
      <c r="O256" s="715"/>
      <c r="P256" s="716"/>
      <c r="R256" s="657" t="str">
        <f>IF(Debts!B147="","",Debts!B147)</f>
        <v/>
      </c>
      <c r="S256" s="657"/>
      <c r="T256" s="657"/>
      <c r="U256" s="657"/>
      <c r="V256" s="657"/>
      <c r="W256" s="657"/>
      <c r="X256" s="658"/>
      <c r="Y256" s="717"/>
      <c r="Z256" s="718"/>
      <c r="AA256" s="719"/>
      <c r="AB256" s="652" t="str">
        <f>IF(Conversions!J360=TRUE,"Y","N")</f>
        <v>N</v>
      </c>
      <c r="AC256" s="653"/>
      <c r="AD256" s="720"/>
      <c r="AE256" s="721"/>
      <c r="AF256" s="722"/>
    </row>
    <row r="257" spans="2:32" x14ac:dyDescent="0.25">
      <c r="B257" s="657" t="str">
        <f>IF(Debts!B44="","",Debts!B44)</f>
        <v/>
      </c>
      <c r="C257" s="657"/>
      <c r="D257" s="657"/>
      <c r="E257" s="657"/>
      <c r="F257" s="657"/>
      <c r="G257" s="657"/>
      <c r="H257" s="658"/>
      <c r="J257" s="714"/>
      <c r="K257" s="715"/>
      <c r="L257" s="716"/>
      <c r="M257" s="288"/>
      <c r="N257" s="714"/>
      <c r="O257" s="715"/>
      <c r="P257" s="716"/>
      <c r="R257" s="657" t="str">
        <f>IF(Debts!B148="","",Debts!B148)</f>
        <v/>
      </c>
      <c r="S257" s="657"/>
      <c r="T257" s="657"/>
      <c r="U257" s="657"/>
      <c r="V257" s="657"/>
      <c r="W257" s="657"/>
      <c r="X257" s="658"/>
      <c r="Y257" s="717"/>
      <c r="Z257" s="718"/>
      <c r="AA257" s="719"/>
      <c r="AB257" s="652" t="str">
        <f>IF(Conversions!J361=TRUE,"Y","N")</f>
        <v>N</v>
      </c>
      <c r="AC257" s="653"/>
      <c r="AD257" s="720"/>
      <c r="AE257" s="721"/>
      <c r="AF257" s="722"/>
    </row>
    <row r="258" spans="2:32" x14ac:dyDescent="0.25">
      <c r="B258" s="657" t="str">
        <f>IF(Debts!B45="","",Debts!B45)</f>
        <v/>
      </c>
      <c r="C258" s="657"/>
      <c r="D258" s="657"/>
      <c r="E258" s="657"/>
      <c r="F258" s="657"/>
      <c r="G258" s="657"/>
      <c r="H258" s="658"/>
      <c r="J258" s="714"/>
      <c r="K258" s="715"/>
      <c r="L258" s="716"/>
      <c r="M258" s="288"/>
      <c r="N258" s="714"/>
      <c r="O258" s="715"/>
      <c r="P258" s="716"/>
      <c r="R258" s="657" t="str">
        <f>IF(Debts!B149="","",Debts!B149)</f>
        <v/>
      </c>
      <c r="S258" s="657"/>
      <c r="T258" s="657"/>
      <c r="U258" s="657"/>
      <c r="V258" s="657"/>
      <c r="W258" s="657"/>
      <c r="X258" s="658"/>
      <c r="Y258" s="717"/>
      <c r="Z258" s="718"/>
      <c r="AA258" s="719"/>
      <c r="AB258" s="652" t="str">
        <f>IF(Conversions!J364=TRUE,"Y","N")</f>
        <v>N</v>
      </c>
      <c r="AC258" s="653"/>
      <c r="AD258" s="720"/>
      <c r="AE258" s="721"/>
      <c r="AF258" s="722"/>
    </row>
    <row r="259" spans="2:32" x14ac:dyDescent="0.25">
      <c r="B259" s="657" t="str">
        <f>IF(Debts!B46="","",Debts!B46)</f>
        <v/>
      </c>
      <c r="C259" s="657"/>
      <c r="D259" s="657"/>
      <c r="E259" s="657"/>
      <c r="F259" s="657"/>
      <c r="G259" s="657"/>
      <c r="H259" s="658"/>
      <c r="J259" s="714"/>
      <c r="K259" s="715"/>
      <c r="L259" s="716"/>
      <c r="M259" s="288"/>
      <c r="N259" s="714"/>
      <c r="O259" s="715"/>
      <c r="P259" s="716"/>
      <c r="R259" s="657" t="str">
        <f>IF(Debts!B150="","",Debts!B150)</f>
        <v/>
      </c>
      <c r="S259" s="657"/>
      <c r="T259" s="657"/>
      <c r="U259" s="657"/>
      <c r="V259" s="657"/>
      <c r="W259" s="657"/>
      <c r="X259" s="658"/>
      <c r="Y259" s="717"/>
      <c r="Z259" s="718"/>
      <c r="AA259" s="719"/>
      <c r="AB259" s="652" t="str">
        <f>IF(Conversions!J365=TRUE,"Y","N")</f>
        <v>N</v>
      </c>
      <c r="AC259" s="653"/>
      <c r="AD259" s="720"/>
      <c r="AE259" s="721"/>
      <c r="AF259" s="722"/>
    </row>
    <row r="260" spans="2:32" x14ac:dyDescent="0.25">
      <c r="B260" s="657" t="str">
        <f>IF(Debts!B47="","",Debts!B47)</f>
        <v/>
      </c>
      <c r="C260" s="657"/>
      <c r="D260" s="657"/>
      <c r="E260" s="657"/>
      <c r="F260" s="657"/>
      <c r="G260" s="657"/>
      <c r="H260" s="658"/>
      <c r="J260" s="714"/>
      <c r="K260" s="715"/>
      <c r="L260" s="716"/>
      <c r="M260" s="288"/>
      <c r="N260" s="714"/>
      <c r="O260" s="715"/>
      <c r="P260" s="716"/>
      <c r="R260" s="657" t="str">
        <f>IF(Debts!B151="","",Debts!B151)</f>
        <v/>
      </c>
      <c r="S260" s="657"/>
      <c r="T260" s="657"/>
      <c r="U260" s="657"/>
      <c r="V260" s="657"/>
      <c r="W260" s="657"/>
      <c r="X260" s="658"/>
      <c r="Y260" s="717"/>
      <c r="Z260" s="718"/>
      <c r="AA260" s="719"/>
      <c r="AB260" s="652" t="str">
        <f>IF(Conversions!J366=TRUE,"Y","N")</f>
        <v>N</v>
      </c>
      <c r="AC260" s="653"/>
      <c r="AD260" s="720"/>
      <c r="AE260" s="721"/>
      <c r="AF260" s="722"/>
    </row>
    <row r="261" spans="2:32" x14ac:dyDescent="0.25">
      <c r="B261" s="657" t="str">
        <f>IF(Debts!B48="","",Debts!B48)</f>
        <v/>
      </c>
      <c r="C261" s="657"/>
      <c r="D261" s="657"/>
      <c r="E261" s="657"/>
      <c r="F261" s="657"/>
      <c r="G261" s="657"/>
      <c r="H261" s="658"/>
      <c r="J261" s="714"/>
      <c r="K261" s="715"/>
      <c r="L261" s="716"/>
      <c r="M261" s="288"/>
      <c r="N261" s="714"/>
      <c r="O261" s="715"/>
      <c r="P261" s="716"/>
      <c r="R261" s="657" t="str">
        <f>IF(Debts!B152="","",Debts!B152)</f>
        <v/>
      </c>
      <c r="S261" s="657"/>
      <c r="T261" s="657"/>
      <c r="U261" s="657"/>
      <c r="V261" s="657"/>
      <c r="W261" s="657"/>
      <c r="X261" s="658"/>
      <c r="Y261" s="717"/>
      <c r="Z261" s="718"/>
      <c r="AA261" s="719"/>
      <c r="AB261" s="652" t="str">
        <f>IF(Conversions!J367=TRUE,"Y","N")</f>
        <v>N</v>
      </c>
      <c r="AC261" s="653"/>
      <c r="AD261" s="720"/>
      <c r="AE261" s="721"/>
      <c r="AF261" s="722"/>
    </row>
    <row r="262" spans="2:32" ht="15" customHeight="1" x14ac:dyDescent="0.25">
      <c r="B262" s="657" t="str">
        <f>IF(Debts!B49="","",Debts!B49)</f>
        <v/>
      </c>
      <c r="C262" s="657"/>
      <c r="D262" s="657"/>
      <c r="E262" s="657"/>
      <c r="F262" s="657"/>
      <c r="G262" s="657"/>
      <c r="H262" s="658"/>
      <c r="J262" s="714"/>
      <c r="K262" s="715"/>
      <c r="L262" s="716"/>
      <c r="M262" s="288"/>
      <c r="N262" s="714"/>
      <c r="O262" s="715"/>
      <c r="P262" s="716"/>
      <c r="R262" s="657" t="str">
        <f>IF(Debts!B153="","",Debts!B153)</f>
        <v/>
      </c>
      <c r="S262" s="657"/>
      <c r="T262" s="657"/>
      <c r="U262" s="657"/>
      <c r="V262" s="657"/>
      <c r="W262" s="657"/>
      <c r="X262" s="658"/>
      <c r="Y262" s="648"/>
      <c r="Z262" s="649"/>
      <c r="AA262" s="650"/>
      <c r="AB262" s="652" t="str">
        <f>IF(Conversions!J368=TRUE,"Y","N")</f>
        <v>N</v>
      </c>
      <c r="AC262" s="653"/>
      <c r="AD262" s="720"/>
      <c r="AE262" s="721"/>
      <c r="AF262" s="722"/>
    </row>
    <row r="263" spans="2:32" ht="15" customHeight="1" x14ac:dyDescent="0.25">
      <c r="B263" s="657" t="str">
        <f>IF(Debts!B50="","",Debts!B50)</f>
        <v/>
      </c>
      <c r="C263" s="657"/>
      <c r="D263" s="657"/>
      <c r="E263" s="657"/>
      <c r="F263" s="657"/>
      <c r="G263" s="657"/>
      <c r="H263" s="658"/>
      <c r="J263" s="714"/>
      <c r="K263" s="715"/>
      <c r="L263" s="716"/>
      <c r="M263" s="288"/>
      <c r="N263" s="714"/>
      <c r="O263" s="715"/>
      <c r="P263" s="716"/>
      <c r="R263" s="657" t="str">
        <f>IF(Debts!B154="","",Debts!B154)</f>
        <v/>
      </c>
      <c r="S263" s="657"/>
      <c r="T263" s="657"/>
      <c r="U263" s="657"/>
      <c r="V263" s="657"/>
      <c r="W263" s="657"/>
      <c r="X263" s="658"/>
      <c r="Y263" s="648"/>
      <c r="Z263" s="649"/>
      <c r="AA263" s="650"/>
      <c r="AB263" s="652" t="str">
        <f>IF(Conversions!J371=TRUE,"Y","N")</f>
        <v>N</v>
      </c>
      <c r="AC263" s="653"/>
      <c r="AD263" s="720"/>
      <c r="AE263" s="721"/>
      <c r="AF263" s="722"/>
    </row>
    <row r="264" spans="2:32" ht="15" customHeight="1" x14ac:dyDescent="0.25">
      <c r="B264" s="657" t="str">
        <f>IF(Debts!B51="","",Debts!B51)</f>
        <v/>
      </c>
      <c r="C264" s="657"/>
      <c r="D264" s="657"/>
      <c r="E264" s="657"/>
      <c r="F264" s="657"/>
      <c r="G264" s="657"/>
      <c r="H264" s="658"/>
      <c r="J264" s="714"/>
      <c r="K264" s="715"/>
      <c r="L264" s="716"/>
      <c r="M264" s="288"/>
      <c r="N264" s="714"/>
      <c r="O264" s="715"/>
      <c r="P264" s="716"/>
      <c r="R264" s="657" t="str">
        <f>IF(Debts!B155="","",Debts!B155)</f>
        <v/>
      </c>
      <c r="S264" s="657"/>
      <c r="T264" s="657"/>
      <c r="U264" s="657"/>
      <c r="V264" s="657"/>
      <c r="W264" s="657"/>
      <c r="X264" s="658"/>
      <c r="Y264" s="648"/>
      <c r="Z264" s="649"/>
      <c r="AA264" s="650"/>
      <c r="AB264" s="652" t="str">
        <f>IF(Conversions!J369=TRUE,"Y","N")</f>
        <v>N</v>
      </c>
      <c r="AC264" s="653"/>
      <c r="AD264" s="720"/>
      <c r="AE264" s="721"/>
      <c r="AF264" s="722"/>
    </row>
    <row r="265" spans="2:32" ht="15" customHeight="1" x14ac:dyDescent="0.25">
      <c r="B265" s="657" t="str">
        <f>IF(Debts!B52="","",Debts!B52)</f>
        <v/>
      </c>
      <c r="C265" s="657"/>
      <c r="D265" s="657"/>
      <c r="E265" s="657"/>
      <c r="F265" s="657"/>
      <c r="G265" s="657"/>
      <c r="H265" s="658"/>
      <c r="J265" s="714"/>
      <c r="K265" s="715"/>
      <c r="L265" s="716"/>
      <c r="M265" s="288"/>
      <c r="N265" s="714"/>
      <c r="O265" s="715"/>
      <c r="P265" s="716"/>
      <c r="R265" s="657" t="str">
        <f>IF(Debts!B156="","",Debts!B156)</f>
        <v/>
      </c>
      <c r="S265" s="657"/>
      <c r="T265" s="657"/>
      <c r="U265" s="657"/>
      <c r="V265" s="657"/>
      <c r="W265" s="657"/>
      <c r="X265" s="658"/>
      <c r="Y265" s="648"/>
      <c r="Z265" s="649"/>
      <c r="AA265" s="650"/>
      <c r="AB265" s="652" t="str">
        <f>IF(Conversions!J372=TRUE,"Y","N")</f>
        <v>N</v>
      </c>
      <c r="AC265" s="653"/>
      <c r="AD265" s="648"/>
      <c r="AE265" s="649"/>
      <c r="AF265" s="650"/>
    </row>
    <row r="266" spans="2:32" ht="15" customHeight="1" x14ac:dyDescent="0.25">
      <c r="B266" s="657" t="str">
        <f>IF(Debts!B53="","",Debts!B53)</f>
        <v/>
      </c>
      <c r="C266" s="657"/>
      <c r="D266" s="657"/>
      <c r="E266" s="657"/>
      <c r="F266" s="657"/>
      <c r="G266" s="657"/>
      <c r="H266" s="658"/>
      <c r="J266" s="714"/>
      <c r="K266" s="715"/>
      <c r="L266" s="716"/>
      <c r="M266" s="288"/>
      <c r="N266" s="714"/>
      <c r="O266" s="715"/>
      <c r="P266" s="716"/>
      <c r="R266" s="657" t="str">
        <f>IF(Debts!B157="","",Debts!B157)</f>
        <v/>
      </c>
      <c r="S266" s="657"/>
      <c r="T266" s="657"/>
      <c r="U266" s="657"/>
      <c r="V266" s="657"/>
      <c r="W266" s="657"/>
      <c r="X266" s="658"/>
      <c r="Y266" s="648"/>
      <c r="Z266" s="649"/>
      <c r="AA266" s="650"/>
      <c r="AB266" s="652" t="str">
        <f>IF(Conversions!J373=TRUE,"Y","N")</f>
        <v>N</v>
      </c>
      <c r="AC266" s="653"/>
      <c r="AD266" s="648"/>
      <c r="AE266" s="649"/>
      <c r="AF266" s="650"/>
    </row>
    <row r="267" spans="2:32" ht="15" customHeight="1" x14ac:dyDescent="0.25">
      <c r="B267" s="657" t="str">
        <f>IF(Debts!B54="","",Debts!B54)</f>
        <v/>
      </c>
      <c r="C267" s="657"/>
      <c r="D267" s="657"/>
      <c r="E267" s="657"/>
      <c r="F267" s="657"/>
      <c r="G267" s="657"/>
      <c r="H267" s="658"/>
      <c r="J267" s="714"/>
      <c r="K267" s="715"/>
      <c r="L267" s="716"/>
      <c r="M267" s="288"/>
      <c r="N267" s="714"/>
      <c r="O267" s="715"/>
      <c r="P267" s="716"/>
      <c r="R267" s="657" t="str">
        <f>IF(Debts!B158="","",Debts!B158)</f>
        <v/>
      </c>
      <c r="S267" s="657"/>
      <c r="T267" s="657"/>
      <c r="U267" s="657"/>
      <c r="V267" s="657"/>
      <c r="W267" s="657"/>
      <c r="X267" s="658"/>
      <c r="Y267" s="648"/>
      <c r="Z267" s="649"/>
      <c r="AA267" s="650"/>
      <c r="AB267" s="652" t="str">
        <f>IF(Conversions!J374=TRUE,"Y","N")</f>
        <v>N</v>
      </c>
      <c r="AC267" s="653"/>
      <c r="AD267" s="648"/>
      <c r="AE267" s="649"/>
      <c r="AF267" s="650"/>
    </row>
    <row r="268" spans="2:32" ht="15" customHeight="1" x14ac:dyDescent="0.25">
      <c r="B268" s="657" t="str">
        <f>IF(Debts!B55="","",Debts!B55)</f>
        <v/>
      </c>
      <c r="C268" s="657"/>
      <c r="D268" s="657"/>
      <c r="E268" s="657"/>
      <c r="F268" s="657"/>
      <c r="G268" s="657"/>
      <c r="H268" s="658"/>
      <c r="J268" s="714"/>
      <c r="K268" s="715"/>
      <c r="L268" s="716"/>
      <c r="M268" s="288"/>
      <c r="N268" s="714"/>
      <c r="O268" s="715"/>
      <c r="P268" s="716"/>
      <c r="R268" s="657" t="str">
        <f>IF(Debts!B159="","",Debts!B159)</f>
        <v/>
      </c>
      <c r="S268" s="657"/>
      <c r="T268" s="657"/>
      <c r="U268" s="657"/>
      <c r="V268" s="657"/>
      <c r="W268" s="657"/>
      <c r="X268" s="658"/>
      <c r="Y268" s="648"/>
      <c r="Z268" s="649"/>
      <c r="AA268" s="650"/>
      <c r="AB268" s="652" t="str">
        <f>IF(Conversions!J375=TRUE,"Y","N")</f>
        <v>N</v>
      </c>
      <c r="AC268" s="653"/>
      <c r="AD268" s="648"/>
      <c r="AE268" s="649"/>
      <c r="AF268" s="650"/>
    </row>
    <row r="269" spans="2:32" ht="15" customHeight="1" x14ac:dyDescent="0.25">
      <c r="B269" s="657" t="str">
        <f>IF(Debts!B56="","",Debts!B56)</f>
        <v/>
      </c>
      <c r="C269" s="657"/>
      <c r="D269" s="657"/>
      <c r="E269" s="657"/>
      <c r="F269" s="657"/>
      <c r="G269" s="657"/>
      <c r="H269" s="658"/>
      <c r="J269" s="714"/>
      <c r="K269" s="715"/>
      <c r="L269" s="716"/>
      <c r="M269" s="288"/>
      <c r="N269" s="714"/>
      <c r="O269" s="715"/>
      <c r="P269" s="716"/>
      <c r="R269" s="657" t="str">
        <f>IF(Debts!B160="","",Debts!B160)</f>
        <v/>
      </c>
      <c r="S269" s="657"/>
      <c r="T269" s="657"/>
      <c r="U269" s="657"/>
      <c r="V269" s="657"/>
      <c r="W269" s="657"/>
      <c r="X269" s="658"/>
      <c r="Y269" s="648"/>
      <c r="Z269" s="649"/>
      <c r="AA269" s="650"/>
      <c r="AB269" s="652" t="str">
        <f>IF(Conversions!J376=TRUE,"Y","N")</f>
        <v>N</v>
      </c>
      <c r="AC269" s="653"/>
      <c r="AD269" s="648"/>
      <c r="AE269" s="649"/>
      <c r="AF269" s="650"/>
    </row>
    <row r="270" spans="2:32" ht="15" customHeight="1" x14ac:dyDescent="0.25">
      <c r="B270" s="657"/>
      <c r="C270" s="657"/>
      <c r="D270" s="657"/>
      <c r="E270" s="657"/>
      <c r="F270" s="657"/>
      <c r="G270" s="657"/>
      <c r="H270" s="658"/>
      <c r="J270" s="714"/>
      <c r="K270" s="715"/>
      <c r="L270" s="716"/>
      <c r="M270" s="288"/>
      <c r="N270" s="714"/>
      <c r="O270" s="715"/>
      <c r="P270" s="716"/>
      <c r="R270" s="657" t="str">
        <f>IF(Debts!B161="","",Debts!B161)</f>
        <v/>
      </c>
      <c r="S270" s="657"/>
      <c r="T270" s="657"/>
      <c r="U270" s="657"/>
      <c r="V270" s="657"/>
      <c r="W270" s="657"/>
      <c r="X270" s="658"/>
      <c r="Y270" s="648"/>
      <c r="Z270" s="649"/>
      <c r="AA270" s="650"/>
      <c r="AB270" s="652" t="str">
        <f>IF(Conversions!J377=TRUE,"Y","N")</f>
        <v>N</v>
      </c>
      <c r="AC270" s="653"/>
      <c r="AD270" s="648"/>
      <c r="AE270" s="649"/>
      <c r="AF270" s="650"/>
    </row>
    <row r="271" spans="2:32" ht="23.25" customHeight="1" x14ac:dyDescent="0.25">
      <c r="B271" s="656" t="str">
        <f>'SFS v2.1.0'!B123</f>
        <v>(tick if you have continued on next page)</v>
      </c>
      <c r="C271" s="656"/>
      <c r="D271" s="656"/>
      <c r="E271" s="656"/>
      <c r="F271" s="656"/>
      <c r="G271" s="656"/>
      <c r="H271" s="656"/>
      <c r="I271" s="656"/>
      <c r="J271" s="656"/>
      <c r="K271" s="656"/>
      <c r="L271" s="656"/>
      <c r="M271" s="656"/>
      <c r="N271" s="711" t="b">
        <v>0</v>
      </c>
      <c r="O271" s="711"/>
      <c r="P271" s="711"/>
      <c r="R271" s="710"/>
      <c r="S271" s="710"/>
      <c r="T271" s="710"/>
      <c r="U271" s="710"/>
      <c r="V271" s="710"/>
      <c r="W271" s="710"/>
      <c r="X271" s="710"/>
      <c r="Y271" s="710"/>
      <c r="Z271" s="710"/>
      <c r="AA271" s="710"/>
      <c r="AB271" s="710"/>
      <c r="AC271" s="710"/>
      <c r="AD271" s="712"/>
      <c r="AE271" s="712"/>
      <c r="AF271" s="712"/>
    </row>
    <row r="272" spans="2:32" ht="15" customHeight="1" x14ac:dyDescent="0.25">
      <c r="C272" s="601" t="s">
        <v>146</v>
      </c>
      <c r="D272" s="601"/>
      <c r="E272" s="601"/>
      <c r="F272" s="601"/>
      <c r="G272" s="601"/>
      <c r="H272" s="601"/>
      <c r="I272" s="601"/>
      <c r="J272" s="651">
        <f>Conversions!$E$263</f>
        <v>0</v>
      </c>
      <c r="K272" s="651"/>
      <c r="L272" s="651"/>
      <c r="N272" s="651">
        <f>Conversions!$H$263</f>
        <v>0</v>
      </c>
      <c r="O272" s="651">
        <f>Conversions!Q557</f>
        <v>0</v>
      </c>
      <c r="P272" s="651">
        <f>Conversions!R557</f>
        <v>0</v>
      </c>
      <c r="R272" s="601" t="s">
        <v>147</v>
      </c>
      <c r="S272" s="601"/>
      <c r="T272" s="601"/>
      <c r="U272" s="601"/>
      <c r="V272" s="601"/>
      <c r="W272" s="601"/>
      <c r="X272" s="601"/>
      <c r="Y272" s="651">
        <f>Conversions!E365</f>
        <v>0</v>
      </c>
      <c r="Z272" s="651"/>
      <c r="AA272" s="651"/>
      <c r="AD272" s="651">
        <f>SUM(AD219:AF270)</f>
        <v>0</v>
      </c>
      <c r="AE272" s="651">
        <f>Conversions!AG559</f>
        <v>0</v>
      </c>
      <c r="AF272" s="651">
        <f>Conversions!AH559</f>
        <v>0</v>
      </c>
    </row>
    <row r="273" spans="2:32" ht="15" customHeight="1" x14ac:dyDescent="0.25"/>
    <row r="274" spans="2:32" ht="15" customHeight="1" x14ac:dyDescent="0.25">
      <c r="X274" s="252" t="s">
        <v>148</v>
      </c>
      <c r="Y274" s="676">
        <f>Debts!O209</f>
        <v>0</v>
      </c>
      <c r="Z274" s="676"/>
      <c r="AA274" s="676"/>
    </row>
    <row r="275" spans="2:32" ht="15.75" customHeight="1" x14ac:dyDescent="0.25"/>
    <row r="278" spans="2:32" ht="18.75" hidden="1" x14ac:dyDescent="0.25">
      <c r="B278" s="235" t="s">
        <v>338</v>
      </c>
    </row>
    <row r="280" spans="2:32" ht="18" hidden="1" x14ac:dyDescent="0.25">
      <c r="B280" s="310" t="s">
        <v>339</v>
      </c>
      <c r="C280" s="310"/>
      <c r="D280" s="310"/>
      <c r="E280" s="310"/>
      <c r="F280" s="310"/>
      <c r="G280" s="310"/>
      <c r="H280" s="310"/>
      <c r="I280" s="310"/>
      <c r="J280" s="310"/>
      <c r="K280" s="310"/>
      <c r="L280" s="310"/>
      <c r="M280" s="310"/>
      <c r="N280" s="310"/>
      <c r="O280" s="310"/>
      <c r="P280" s="310"/>
      <c r="R280" s="310" t="s">
        <v>340</v>
      </c>
      <c r="S280" s="310"/>
      <c r="T280" s="310"/>
      <c r="U280" s="310"/>
      <c r="V280" s="310"/>
      <c r="W280" s="310"/>
      <c r="X280" s="310"/>
      <c r="Y280" s="310"/>
      <c r="Z280" s="310"/>
      <c r="AA280" s="310"/>
      <c r="AB280" s="310"/>
      <c r="AC280" s="310"/>
      <c r="AD280" s="310"/>
      <c r="AE280" s="310"/>
      <c r="AF280" s="310"/>
    </row>
    <row r="282" spans="2:32" ht="28.5" hidden="1" customHeight="1" x14ac:dyDescent="0.25">
      <c r="B282" s="671" t="s">
        <v>143</v>
      </c>
      <c r="C282" s="671"/>
      <c r="D282" s="671"/>
      <c r="E282" s="671"/>
      <c r="F282" s="671"/>
      <c r="G282" s="671"/>
      <c r="H282" s="671"/>
      <c r="J282" s="672" t="s">
        <v>142</v>
      </c>
      <c r="K282" s="672"/>
      <c r="L282" s="672"/>
      <c r="M282" s="288"/>
      <c r="N282" s="673" t="s">
        <v>341</v>
      </c>
      <c r="O282" s="673"/>
      <c r="P282" s="673"/>
      <c r="R282" s="671" t="s">
        <v>143</v>
      </c>
      <c r="S282" s="671"/>
      <c r="T282" s="671"/>
      <c r="U282" s="671"/>
      <c r="V282" s="671"/>
      <c r="W282" s="671"/>
      <c r="X282" s="671"/>
      <c r="Y282" s="672" t="s">
        <v>142</v>
      </c>
      <c r="Z282" s="672"/>
      <c r="AA282" s="672"/>
      <c r="AB282" s="672" t="s">
        <v>149</v>
      </c>
      <c r="AC282" s="672"/>
      <c r="AD282" s="667" t="s">
        <v>341</v>
      </c>
      <c r="AE282" s="667"/>
      <c r="AF282" s="667"/>
    </row>
    <row r="283" spans="2:32" hidden="1" x14ac:dyDescent="0.25">
      <c r="B283" s="674" t="str">
        <f>'SFS v2.1.0'!B145</f>
        <v/>
      </c>
      <c r="C283" s="674"/>
      <c r="D283" s="674"/>
      <c r="E283" s="674"/>
      <c r="F283" s="674"/>
      <c r="G283" s="674"/>
      <c r="H283" s="675"/>
      <c r="J283" s="668" t="str">
        <f>'SFS v2.1.0'!J145</f>
        <v/>
      </c>
      <c r="K283" s="669"/>
      <c r="L283" s="670"/>
      <c r="M283" s="311"/>
      <c r="N283" s="668" t="str">
        <f>'SFS v2.1.0'!N145</f>
        <v/>
      </c>
      <c r="O283" s="669"/>
      <c r="P283" s="670"/>
      <c r="R283" s="674" t="str">
        <f>'SFS v2.1.0'!R145</f>
        <v/>
      </c>
      <c r="S283" s="674"/>
      <c r="T283" s="674"/>
      <c r="U283" s="674"/>
      <c r="V283" s="674"/>
      <c r="W283" s="674"/>
      <c r="X283" s="675"/>
      <c r="Y283" s="668" t="str">
        <f>'SFS v2.1.0'!Y145</f>
        <v/>
      </c>
      <c r="Z283" s="669"/>
      <c r="AA283" s="670"/>
      <c r="AB283" s="652" t="str">
        <f>'SFS v2.1.0'!AB145</f>
        <v>N</v>
      </c>
      <c r="AC283" s="653"/>
      <c r="AD283" s="668" t="str">
        <f>'SFS v2.1.0'!AD145</f>
        <v/>
      </c>
      <c r="AE283" s="669"/>
      <c r="AF283" s="670"/>
    </row>
    <row r="284" spans="2:32" hidden="1" x14ac:dyDescent="0.25">
      <c r="B284" s="657" t="str">
        <f>'SFS v2.1.0'!B146</f>
        <v/>
      </c>
      <c r="C284" s="657"/>
      <c r="D284" s="657"/>
      <c r="E284" s="657"/>
      <c r="F284" s="657"/>
      <c r="G284" s="657"/>
      <c r="H284" s="658"/>
      <c r="J284" s="648" t="str">
        <f>'SFS v2.1.0'!J146</f>
        <v/>
      </c>
      <c r="K284" s="649"/>
      <c r="L284" s="650"/>
      <c r="M284" s="323"/>
      <c r="N284" s="648" t="str">
        <f>'SFS v2.1.0'!N146</f>
        <v/>
      </c>
      <c r="O284" s="649"/>
      <c r="P284" s="650"/>
      <c r="R284" s="657" t="str">
        <f>'SFS v2.1.0'!R146</f>
        <v/>
      </c>
      <c r="S284" s="657"/>
      <c r="T284" s="657"/>
      <c r="U284" s="657"/>
      <c r="V284" s="657"/>
      <c r="W284" s="657"/>
      <c r="X284" s="658"/>
      <c r="Y284" s="648" t="str">
        <f>'SFS v2.1.0'!Y146</f>
        <v/>
      </c>
      <c r="Z284" s="649"/>
      <c r="AA284" s="650"/>
      <c r="AB284" s="652" t="str">
        <f>'SFS v2.1.0'!AB146</f>
        <v>N</v>
      </c>
      <c r="AC284" s="653"/>
      <c r="AD284" s="648" t="str">
        <f>'SFS v2.1.0'!AD146</f>
        <v/>
      </c>
      <c r="AE284" s="649"/>
      <c r="AF284" s="650"/>
    </row>
    <row r="285" spans="2:32" hidden="1" x14ac:dyDescent="0.25">
      <c r="B285" s="657" t="str">
        <f>'SFS v2.1.0'!B147</f>
        <v/>
      </c>
      <c r="C285" s="657"/>
      <c r="D285" s="657"/>
      <c r="E285" s="657"/>
      <c r="F285" s="657"/>
      <c r="G285" s="657"/>
      <c r="H285" s="658"/>
      <c r="J285" s="648" t="str">
        <f>'SFS v2.1.0'!J147</f>
        <v/>
      </c>
      <c r="K285" s="649"/>
      <c r="L285" s="650"/>
      <c r="M285" s="324"/>
      <c r="N285" s="648" t="str">
        <f>'SFS v2.1.0'!N147</f>
        <v/>
      </c>
      <c r="O285" s="649"/>
      <c r="P285" s="650"/>
      <c r="R285" s="657" t="str">
        <f>'SFS v2.1.0'!R147</f>
        <v/>
      </c>
      <c r="S285" s="657"/>
      <c r="T285" s="657"/>
      <c r="U285" s="657"/>
      <c r="V285" s="657"/>
      <c r="W285" s="657"/>
      <c r="X285" s="658"/>
      <c r="Y285" s="648" t="str">
        <f>'SFS v2.1.0'!Y147</f>
        <v/>
      </c>
      <c r="Z285" s="649"/>
      <c r="AA285" s="650"/>
      <c r="AB285" s="652" t="str">
        <f>'SFS v2.1.0'!AB147</f>
        <v>N</v>
      </c>
      <c r="AC285" s="653"/>
      <c r="AD285" s="648" t="str">
        <f>'SFS v2.1.0'!AD147</f>
        <v/>
      </c>
      <c r="AE285" s="649"/>
      <c r="AF285" s="650"/>
    </row>
    <row r="286" spans="2:32" hidden="1" x14ac:dyDescent="0.25">
      <c r="B286" s="657" t="str">
        <f>'SFS v2.1.0'!B148</f>
        <v/>
      </c>
      <c r="C286" s="657"/>
      <c r="D286" s="657"/>
      <c r="E286" s="657"/>
      <c r="F286" s="657"/>
      <c r="G286" s="657"/>
      <c r="H286" s="658"/>
      <c r="J286" s="648" t="str">
        <f>'SFS v2.1.0'!J148</f>
        <v/>
      </c>
      <c r="K286" s="649"/>
      <c r="L286" s="650"/>
      <c r="M286" s="324"/>
      <c r="N286" s="648" t="str">
        <f>'SFS v2.1.0'!N148</f>
        <v/>
      </c>
      <c r="O286" s="649"/>
      <c r="P286" s="650"/>
      <c r="R286" s="657" t="str">
        <f>'SFS v2.1.0'!R148</f>
        <v/>
      </c>
      <c r="S286" s="657"/>
      <c r="T286" s="657"/>
      <c r="U286" s="657"/>
      <c r="V286" s="657"/>
      <c r="W286" s="657"/>
      <c r="X286" s="658"/>
      <c r="Y286" s="648" t="str">
        <f>'SFS v2.1.0'!Y148</f>
        <v/>
      </c>
      <c r="Z286" s="649"/>
      <c r="AA286" s="650"/>
      <c r="AB286" s="652" t="str">
        <f>'SFS v2.1.0'!AB148</f>
        <v>N</v>
      </c>
      <c r="AC286" s="653"/>
      <c r="AD286" s="648" t="str">
        <f>'SFS v2.1.0'!AD148</f>
        <v/>
      </c>
      <c r="AE286" s="649"/>
      <c r="AF286" s="650"/>
    </row>
    <row r="287" spans="2:32" hidden="1" x14ac:dyDescent="0.25">
      <c r="B287" s="657" t="str">
        <f>'SFS v2.1.0'!B149</f>
        <v/>
      </c>
      <c r="C287" s="657"/>
      <c r="D287" s="657"/>
      <c r="E287" s="657"/>
      <c r="F287" s="657"/>
      <c r="G287" s="657"/>
      <c r="H287" s="658"/>
      <c r="J287" s="648" t="str">
        <f>'SFS v2.1.0'!J149</f>
        <v/>
      </c>
      <c r="K287" s="649"/>
      <c r="L287" s="650"/>
      <c r="M287" s="324"/>
      <c r="N287" s="648" t="str">
        <f>'SFS v2.1.0'!N149</f>
        <v/>
      </c>
      <c r="O287" s="649"/>
      <c r="P287" s="650"/>
      <c r="R287" s="657" t="str">
        <f>'SFS v2.1.0'!R149</f>
        <v/>
      </c>
      <c r="S287" s="657"/>
      <c r="T287" s="657"/>
      <c r="U287" s="657"/>
      <c r="V287" s="657"/>
      <c r="W287" s="657"/>
      <c r="X287" s="658"/>
      <c r="Y287" s="648" t="str">
        <f>'SFS v2.1.0'!Y149</f>
        <v/>
      </c>
      <c r="Z287" s="649"/>
      <c r="AA287" s="650"/>
      <c r="AB287" s="652" t="str">
        <f>'SFS v2.1.0'!AB149</f>
        <v>N</v>
      </c>
      <c r="AC287" s="653"/>
      <c r="AD287" s="648" t="str">
        <f>'SFS v2.1.0'!AD149</f>
        <v/>
      </c>
      <c r="AE287" s="649"/>
      <c r="AF287" s="650"/>
    </row>
    <row r="288" spans="2:32" hidden="1" x14ac:dyDescent="0.25">
      <c r="B288" s="657" t="str">
        <f>'SFS v2.1.0'!B150</f>
        <v/>
      </c>
      <c r="C288" s="657"/>
      <c r="D288" s="657"/>
      <c r="E288" s="657"/>
      <c r="F288" s="657"/>
      <c r="G288" s="657"/>
      <c r="H288" s="658"/>
      <c r="J288" s="648" t="str">
        <f>'SFS v2.1.0'!J150</f>
        <v/>
      </c>
      <c r="K288" s="649"/>
      <c r="L288" s="650"/>
      <c r="M288" s="324"/>
      <c r="N288" s="648" t="str">
        <f>'SFS v2.1.0'!N150</f>
        <v/>
      </c>
      <c r="O288" s="649"/>
      <c r="P288" s="650"/>
      <c r="R288" s="657" t="str">
        <f>'SFS v2.1.0'!R150</f>
        <v/>
      </c>
      <c r="S288" s="657"/>
      <c r="T288" s="657"/>
      <c r="U288" s="657"/>
      <c r="V288" s="657"/>
      <c r="W288" s="657"/>
      <c r="X288" s="658"/>
      <c r="Y288" s="648" t="str">
        <f>'SFS v2.1.0'!Y150</f>
        <v/>
      </c>
      <c r="Z288" s="649"/>
      <c r="AA288" s="650"/>
      <c r="AB288" s="652" t="str">
        <f>'SFS v2.1.0'!AB150</f>
        <v>N</v>
      </c>
      <c r="AC288" s="653"/>
      <c r="AD288" s="648" t="str">
        <f>'SFS v2.1.0'!AD150</f>
        <v/>
      </c>
      <c r="AE288" s="649"/>
      <c r="AF288" s="650"/>
    </row>
    <row r="289" spans="2:32" hidden="1" x14ac:dyDescent="0.25">
      <c r="B289" s="657" t="str">
        <f>'SFS v2.1.0'!B151</f>
        <v/>
      </c>
      <c r="C289" s="657"/>
      <c r="D289" s="657"/>
      <c r="E289" s="657"/>
      <c r="F289" s="657"/>
      <c r="G289" s="657"/>
      <c r="H289" s="658"/>
      <c r="J289" s="648" t="str">
        <f>'SFS v2.1.0'!J151</f>
        <v/>
      </c>
      <c r="K289" s="649"/>
      <c r="L289" s="650"/>
      <c r="M289" s="324"/>
      <c r="N289" s="648" t="str">
        <f>'SFS v2.1.0'!N151</f>
        <v/>
      </c>
      <c r="O289" s="649"/>
      <c r="P289" s="650"/>
      <c r="R289" s="657" t="str">
        <f>'SFS v2.1.0'!R151</f>
        <v/>
      </c>
      <c r="S289" s="657"/>
      <c r="T289" s="657"/>
      <c r="U289" s="657"/>
      <c r="V289" s="657"/>
      <c r="W289" s="657"/>
      <c r="X289" s="658"/>
      <c r="Y289" s="648" t="str">
        <f>'SFS v2.1.0'!Y151</f>
        <v/>
      </c>
      <c r="Z289" s="649"/>
      <c r="AA289" s="650"/>
      <c r="AB289" s="652" t="str">
        <f>'SFS v2.1.0'!AB151</f>
        <v>N</v>
      </c>
      <c r="AC289" s="653"/>
      <c r="AD289" s="648" t="str">
        <f>'SFS v2.1.0'!AD151</f>
        <v/>
      </c>
      <c r="AE289" s="649"/>
      <c r="AF289" s="650"/>
    </row>
    <row r="290" spans="2:32" hidden="1" x14ac:dyDescent="0.25">
      <c r="B290" s="657" t="str">
        <f>'SFS v2.1.0'!B152</f>
        <v/>
      </c>
      <c r="C290" s="657"/>
      <c r="D290" s="657"/>
      <c r="E290" s="657"/>
      <c r="F290" s="657"/>
      <c r="G290" s="657"/>
      <c r="H290" s="658"/>
      <c r="J290" s="648" t="str">
        <f>'SFS v2.1.0'!J152</f>
        <v/>
      </c>
      <c r="K290" s="649"/>
      <c r="L290" s="650"/>
      <c r="M290" s="324"/>
      <c r="N290" s="648" t="str">
        <f>'SFS v2.1.0'!N152</f>
        <v/>
      </c>
      <c r="O290" s="649"/>
      <c r="P290" s="650"/>
      <c r="R290" s="657" t="str">
        <f>'SFS v2.1.0'!R152</f>
        <v/>
      </c>
      <c r="S290" s="657"/>
      <c r="T290" s="657"/>
      <c r="U290" s="657"/>
      <c r="V290" s="657"/>
      <c r="W290" s="657"/>
      <c r="X290" s="658"/>
      <c r="Y290" s="648" t="str">
        <f>'SFS v2.1.0'!Y152</f>
        <v/>
      </c>
      <c r="Z290" s="649"/>
      <c r="AA290" s="650"/>
      <c r="AB290" s="652" t="str">
        <f>'SFS v2.1.0'!AB152</f>
        <v>N</v>
      </c>
      <c r="AC290" s="653"/>
      <c r="AD290" s="648" t="str">
        <f>'SFS v2.1.0'!AD152</f>
        <v/>
      </c>
      <c r="AE290" s="649"/>
      <c r="AF290" s="650"/>
    </row>
    <row r="291" spans="2:32" hidden="1" x14ac:dyDescent="0.25">
      <c r="B291" s="657" t="str">
        <f>'SFS v2.1.0'!B153</f>
        <v/>
      </c>
      <c r="C291" s="657"/>
      <c r="D291" s="657"/>
      <c r="E291" s="657"/>
      <c r="F291" s="657"/>
      <c r="G291" s="657"/>
      <c r="H291" s="658"/>
      <c r="J291" s="648" t="str">
        <f>'SFS v2.1.0'!J153</f>
        <v/>
      </c>
      <c r="K291" s="649"/>
      <c r="L291" s="650"/>
      <c r="M291" s="324"/>
      <c r="N291" s="648" t="str">
        <f>'SFS v2.1.0'!N153</f>
        <v/>
      </c>
      <c r="O291" s="649"/>
      <c r="P291" s="650"/>
      <c r="R291" s="657" t="str">
        <f>'SFS v2.1.0'!R153</f>
        <v/>
      </c>
      <c r="S291" s="657"/>
      <c r="T291" s="657"/>
      <c r="U291" s="657"/>
      <c r="V291" s="657"/>
      <c r="W291" s="657"/>
      <c r="X291" s="658"/>
      <c r="Y291" s="648" t="str">
        <f>'SFS v2.1.0'!Y153</f>
        <v/>
      </c>
      <c r="Z291" s="649"/>
      <c r="AA291" s="650"/>
      <c r="AB291" s="652" t="str">
        <f>'SFS v2.1.0'!AB153</f>
        <v>N</v>
      </c>
      <c r="AC291" s="653"/>
      <c r="AD291" s="648" t="str">
        <f>'SFS v2.1.0'!AD153</f>
        <v/>
      </c>
      <c r="AE291" s="649"/>
      <c r="AF291" s="650"/>
    </row>
    <row r="292" spans="2:32" hidden="1" x14ac:dyDescent="0.25">
      <c r="B292" s="657" t="str">
        <f>'SFS v2.1.0'!B154</f>
        <v/>
      </c>
      <c r="C292" s="657"/>
      <c r="D292" s="657"/>
      <c r="E292" s="657"/>
      <c r="F292" s="657"/>
      <c r="G292" s="657"/>
      <c r="H292" s="658"/>
      <c r="J292" s="648" t="str">
        <f>'SFS v2.1.0'!J154</f>
        <v/>
      </c>
      <c r="K292" s="649"/>
      <c r="L292" s="650"/>
      <c r="M292" s="324"/>
      <c r="N292" s="648" t="str">
        <f>'SFS v2.1.0'!N154</f>
        <v/>
      </c>
      <c r="O292" s="649"/>
      <c r="P292" s="650"/>
      <c r="R292" s="657" t="str">
        <f>'SFS v2.1.0'!R154</f>
        <v/>
      </c>
      <c r="S292" s="657"/>
      <c r="T292" s="657"/>
      <c r="U292" s="657"/>
      <c r="V292" s="657"/>
      <c r="W292" s="657"/>
      <c r="X292" s="658"/>
      <c r="Y292" s="648" t="str">
        <f>'SFS v2.1.0'!Y154</f>
        <v/>
      </c>
      <c r="Z292" s="649"/>
      <c r="AA292" s="650"/>
      <c r="AB292" s="652" t="str">
        <f>'SFS v2.1.0'!AB154</f>
        <v>N</v>
      </c>
      <c r="AC292" s="653"/>
      <c r="AD292" s="648" t="str">
        <f>'SFS v2.1.0'!AD154</f>
        <v/>
      </c>
      <c r="AE292" s="649"/>
      <c r="AF292" s="650"/>
    </row>
    <row r="293" spans="2:32" hidden="1" x14ac:dyDescent="0.25">
      <c r="B293" s="657" t="str">
        <f>'SFS v2.1.0'!B155</f>
        <v/>
      </c>
      <c r="C293" s="657"/>
      <c r="D293" s="657"/>
      <c r="E293" s="657"/>
      <c r="F293" s="657"/>
      <c r="G293" s="657"/>
      <c r="H293" s="658"/>
      <c r="J293" s="648" t="str">
        <f>'SFS v2.1.0'!J155</f>
        <v/>
      </c>
      <c r="K293" s="649"/>
      <c r="L293" s="650"/>
      <c r="M293" s="324"/>
      <c r="N293" s="648" t="str">
        <f>'SFS v2.1.0'!N155</f>
        <v/>
      </c>
      <c r="O293" s="649"/>
      <c r="P293" s="650"/>
      <c r="R293" s="657" t="str">
        <f>'SFS v2.1.0'!R155</f>
        <v/>
      </c>
      <c r="S293" s="657"/>
      <c r="T293" s="657"/>
      <c r="U293" s="657"/>
      <c r="V293" s="657"/>
      <c r="W293" s="657"/>
      <c r="X293" s="658"/>
      <c r="Y293" s="648" t="str">
        <f>'SFS v2.1.0'!Y155</f>
        <v/>
      </c>
      <c r="Z293" s="649"/>
      <c r="AA293" s="650"/>
      <c r="AB293" s="652" t="str">
        <f>'SFS v2.1.0'!AB155</f>
        <v>N</v>
      </c>
      <c r="AC293" s="653"/>
      <c r="AD293" s="648" t="str">
        <f>'SFS v2.1.0'!AD155</f>
        <v/>
      </c>
      <c r="AE293" s="649"/>
      <c r="AF293" s="650"/>
    </row>
    <row r="294" spans="2:32" hidden="1" x14ac:dyDescent="0.25">
      <c r="B294" s="657" t="str">
        <f>'SFS v2.1.0'!B156</f>
        <v/>
      </c>
      <c r="C294" s="657"/>
      <c r="D294" s="657"/>
      <c r="E294" s="657"/>
      <c r="F294" s="657"/>
      <c r="G294" s="657"/>
      <c r="H294" s="658"/>
      <c r="J294" s="648" t="str">
        <f>'SFS v2.1.0'!J156</f>
        <v/>
      </c>
      <c r="K294" s="649"/>
      <c r="L294" s="650"/>
      <c r="M294" s="324"/>
      <c r="N294" s="648" t="str">
        <f>'SFS v2.1.0'!N156</f>
        <v/>
      </c>
      <c r="O294" s="649"/>
      <c r="P294" s="650"/>
      <c r="R294" s="657" t="str">
        <f>'SFS v2.1.0'!R156</f>
        <v/>
      </c>
      <c r="S294" s="657"/>
      <c r="T294" s="657"/>
      <c r="U294" s="657"/>
      <c r="V294" s="657"/>
      <c r="W294" s="657"/>
      <c r="X294" s="658"/>
      <c r="Y294" s="648" t="str">
        <f>'SFS v2.1.0'!Y156</f>
        <v/>
      </c>
      <c r="Z294" s="649"/>
      <c r="AA294" s="650"/>
      <c r="AB294" s="652" t="str">
        <f>'SFS v2.1.0'!AB156</f>
        <v>N</v>
      </c>
      <c r="AC294" s="653"/>
      <c r="AD294" s="648" t="str">
        <f>'SFS v2.1.0'!AD156</f>
        <v/>
      </c>
      <c r="AE294" s="649"/>
      <c r="AF294" s="650"/>
    </row>
    <row r="295" spans="2:32" hidden="1" x14ac:dyDescent="0.25">
      <c r="B295" s="657" t="str">
        <f>'SFS v2.1.0'!B157</f>
        <v/>
      </c>
      <c r="C295" s="657"/>
      <c r="D295" s="657"/>
      <c r="E295" s="657"/>
      <c r="F295" s="657"/>
      <c r="G295" s="657"/>
      <c r="H295" s="658"/>
      <c r="J295" s="648" t="str">
        <f>'SFS v2.1.0'!J157</f>
        <v/>
      </c>
      <c r="K295" s="649"/>
      <c r="L295" s="650"/>
      <c r="M295" s="324"/>
      <c r="N295" s="648" t="str">
        <f>'SFS v2.1.0'!N157</f>
        <v/>
      </c>
      <c r="O295" s="649"/>
      <c r="P295" s="650"/>
      <c r="R295" s="657" t="str">
        <f>'SFS v2.1.0'!R157</f>
        <v/>
      </c>
      <c r="S295" s="657"/>
      <c r="T295" s="657"/>
      <c r="U295" s="657"/>
      <c r="V295" s="657"/>
      <c r="W295" s="657"/>
      <c r="X295" s="658"/>
      <c r="Y295" s="648" t="str">
        <f>'SFS v2.1.0'!Y157</f>
        <v/>
      </c>
      <c r="Z295" s="649"/>
      <c r="AA295" s="650"/>
      <c r="AB295" s="652" t="str">
        <f>'SFS v2.1.0'!AB157</f>
        <v>N</v>
      </c>
      <c r="AC295" s="653"/>
      <c r="AD295" s="648" t="str">
        <f>'SFS v2.1.0'!AD157</f>
        <v/>
      </c>
      <c r="AE295" s="649"/>
      <c r="AF295" s="650"/>
    </row>
    <row r="296" spans="2:32" hidden="1" x14ac:dyDescent="0.25">
      <c r="B296" s="657" t="str">
        <f>'SFS v2.1.0'!B158</f>
        <v/>
      </c>
      <c r="C296" s="657"/>
      <c r="D296" s="657"/>
      <c r="E296" s="657"/>
      <c r="F296" s="657"/>
      <c r="G296" s="657"/>
      <c r="H296" s="658"/>
      <c r="J296" s="648" t="str">
        <f>'SFS v2.1.0'!J158</f>
        <v/>
      </c>
      <c r="K296" s="649"/>
      <c r="L296" s="650"/>
      <c r="M296" s="324"/>
      <c r="N296" s="648" t="str">
        <f>'SFS v2.1.0'!N158</f>
        <v/>
      </c>
      <c r="O296" s="649"/>
      <c r="P296" s="650"/>
      <c r="R296" s="657" t="str">
        <f>'SFS v2.1.0'!R158</f>
        <v/>
      </c>
      <c r="S296" s="657"/>
      <c r="T296" s="657"/>
      <c r="U296" s="657"/>
      <c r="V296" s="657"/>
      <c r="W296" s="657"/>
      <c r="X296" s="658"/>
      <c r="Y296" s="648" t="str">
        <f>'SFS v2.1.0'!Y158</f>
        <v/>
      </c>
      <c r="Z296" s="649"/>
      <c r="AA296" s="650"/>
      <c r="AB296" s="652" t="str">
        <f>'SFS v2.1.0'!AB158</f>
        <v>N</v>
      </c>
      <c r="AC296" s="653"/>
      <c r="AD296" s="648" t="str">
        <f>'SFS v2.1.0'!AD158</f>
        <v/>
      </c>
      <c r="AE296" s="649"/>
      <c r="AF296" s="650"/>
    </row>
    <row r="297" spans="2:32" hidden="1" x14ac:dyDescent="0.25">
      <c r="B297" s="657" t="str">
        <f>'SFS v2.1.0'!B159</f>
        <v/>
      </c>
      <c r="C297" s="657"/>
      <c r="D297" s="657"/>
      <c r="E297" s="657"/>
      <c r="F297" s="657"/>
      <c r="G297" s="657"/>
      <c r="H297" s="658"/>
      <c r="J297" s="648" t="str">
        <f>'SFS v2.1.0'!J159</f>
        <v/>
      </c>
      <c r="K297" s="649"/>
      <c r="L297" s="650"/>
      <c r="M297" s="324"/>
      <c r="N297" s="648" t="str">
        <f>'SFS v2.1.0'!N159</f>
        <v/>
      </c>
      <c r="O297" s="649"/>
      <c r="P297" s="650"/>
      <c r="R297" s="657" t="str">
        <f>'SFS v2.1.0'!R159</f>
        <v/>
      </c>
      <c r="S297" s="657"/>
      <c r="T297" s="657"/>
      <c r="U297" s="657"/>
      <c r="V297" s="657"/>
      <c r="W297" s="657"/>
      <c r="X297" s="658"/>
      <c r="Y297" s="648" t="str">
        <f>'SFS v2.1.0'!Y159</f>
        <v/>
      </c>
      <c r="Z297" s="649"/>
      <c r="AA297" s="650"/>
      <c r="AB297" s="652" t="str">
        <f>'SFS v2.1.0'!AB159</f>
        <v>N</v>
      </c>
      <c r="AC297" s="653"/>
      <c r="AD297" s="648" t="str">
        <f>'SFS v2.1.0'!AD159</f>
        <v/>
      </c>
      <c r="AE297" s="649"/>
      <c r="AF297" s="650"/>
    </row>
    <row r="298" spans="2:32" hidden="1" x14ac:dyDescent="0.25">
      <c r="B298" s="657" t="str">
        <f>'SFS v2.1.0'!B160</f>
        <v/>
      </c>
      <c r="C298" s="657"/>
      <c r="D298" s="657"/>
      <c r="E298" s="657"/>
      <c r="F298" s="657"/>
      <c r="G298" s="657"/>
      <c r="H298" s="658"/>
      <c r="J298" s="648" t="str">
        <f>'SFS v2.1.0'!J160</f>
        <v/>
      </c>
      <c r="K298" s="649"/>
      <c r="L298" s="650"/>
      <c r="M298" s="324"/>
      <c r="N298" s="648" t="str">
        <f>'SFS v2.1.0'!N160</f>
        <v/>
      </c>
      <c r="O298" s="649"/>
      <c r="P298" s="650"/>
      <c r="R298" s="657" t="str">
        <f>'SFS v2.1.0'!R160</f>
        <v/>
      </c>
      <c r="S298" s="657"/>
      <c r="T298" s="657"/>
      <c r="U298" s="657"/>
      <c r="V298" s="657"/>
      <c r="W298" s="657"/>
      <c r="X298" s="658"/>
      <c r="Y298" s="648" t="str">
        <f>'SFS v2.1.0'!Y160</f>
        <v/>
      </c>
      <c r="Z298" s="649"/>
      <c r="AA298" s="650"/>
      <c r="AB298" s="652" t="str">
        <f>'SFS v2.1.0'!AB160</f>
        <v>N</v>
      </c>
      <c r="AC298" s="653"/>
      <c r="AD298" s="648" t="str">
        <f>'SFS v2.1.0'!AD160</f>
        <v/>
      </c>
      <c r="AE298" s="649"/>
      <c r="AF298" s="650"/>
    </row>
    <row r="299" spans="2:32" hidden="1" x14ac:dyDescent="0.25">
      <c r="B299" s="657" t="str">
        <f>'SFS v2.1.0'!B161</f>
        <v/>
      </c>
      <c r="C299" s="657"/>
      <c r="D299" s="657"/>
      <c r="E299" s="657"/>
      <c r="F299" s="657"/>
      <c r="G299" s="657"/>
      <c r="H299" s="658"/>
      <c r="J299" s="648" t="str">
        <f>'SFS v2.1.0'!J161</f>
        <v/>
      </c>
      <c r="K299" s="649"/>
      <c r="L299" s="650"/>
      <c r="M299" s="324"/>
      <c r="N299" s="648" t="str">
        <f>'SFS v2.1.0'!N161</f>
        <v/>
      </c>
      <c r="O299" s="649"/>
      <c r="P299" s="650"/>
      <c r="R299" s="657" t="str">
        <f>'SFS v2.1.0'!R161</f>
        <v/>
      </c>
      <c r="S299" s="657"/>
      <c r="T299" s="657"/>
      <c r="U299" s="657"/>
      <c r="V299" s="657"/>
      <c r="W299" s="657"/>
      <c r="X299" s="658"/>
      <c r="Y299" s="648" t="str">
        <f>'SFS v2.1.0'!Y161</f>
        <v/>
      </c>
      <c r="Z299" s="649"/>
      <c r="AA299" s="650"/>
      <c r="AB299" s="652" t="str">
        <f>'SFS v2.1.0'!AB161</f>
        <v>N</v>
      </c>
      <c r="AC299" s="653"/>
      <c r="AD299" s="648" t="str">
        <f>'SFS v2.1.0'!AD161</f>
        <v/>
      </c>
      <c r="AE299" s="649"/>
      <c r="AF299" s="650"/>
    </row>
    <row r="300" spans="2:32" hidden="1" x14ac:dyDescent="0.25">
      <c r="B300" s="657" t="str">
        <f>'SFS v2.1.0'!B162</f>
        <v/>
      </c>
      <c r="C300" s="657"/>
      <c r="D300" s="657"/>
      <c r="E300" s="657"/>
      <c r="F300" s="657"/>
      <c r="G300" s="657"/>
      <c r="H300" s="658"/>
      <c r="J300" s="648" t="str">
        <f>'SFS v2.1.0'!J162</f>
        <v/>
      </c>
      <c r="K300" s="649"/>
      <c r="L300" s="650"/>
      <c r="M300" s="324"/>
      <c r="N300" s="648" t="str">
        <f>'SFS v2.1.0'!N162</f>
        <v/>
      </c>
      <c r="O300" s="649"/>
      <c r="P300" s="650"/>
      <c r="R300" s="657" t="str">
        <f>'SFS v2.1.0'!R162</f>
        <v/>
      </c>
      <c r="S300" s="657"/>
      <c r="T300" s="657"/>
      <c r="U300" s="657"/>
      <c r="V300" s="657"/>
      <c r="W300" s="657"/>
      <c r="X300" s="658"/>
      <c r="Y300" s="648" t="str">
        <f>'SFS v2.1.0'!Y162</f>
        <v/>
      </c>
      <c r="Z300" s="649"/>
      <c r="AA300" s="650"/>
      <c r="AB300" s="652" t="str">
        <f>'SFS v2.1.0'!AB162</f>
        <v>N</v>
      </c>
      <c r="AC300" s="653"/>
      <c r="AD300" s="648" t="str">
        <f>'SFS v2.1.0'!AD162</f>
        <v/>
      </c>
      <c r="AE300" s="649"/>
      <c r="AF300" s="650"/>
    </row>
    <row r="301" spans="2:32" hidden="1" x14ac:dyDescent="0.25">
      <c r="B301" s="657" t="str">
        <f>'SFS v2.1.0'!B163</f>
        <v/>
      </c>
      <c r="C301" s="657"/>
      <c r="D301" s="657"/>
      <c r="E301" s="657"/>
      <c r="F301" s="657"/>
      <c r="G301" s="657"/>
      <c r="H301" s="658"/>
      <c r="J301" s="648" t="str">
        <f>'SFS v2.1.0'!J163</f>
        <v/>
      </c>
      <c r="K301" s="649"/>
      <c r="L301" s="650"/>
      <c r="M301" s="324"/>
      <c r="N301" s="648" t="str">
        <f>'SFS v2.1.0'!N163</f>
        <v/>
      </c>
      <c r="O301" s="649"/>
      <c r="P301" s="650"/>
      <c r="R301" s="657" t="str">
        <f>'SFS v2.1.0'!R163</f>
        <v/>
      </c>
      <c r="S301" s="657"/>
      <c r="T301" s="657"/>
      <c r="U301" s="657"/>
      <c r="V301" s="657"/>
      <c r="W301" s="657"/>
      <c r="X301" s="658"/>
      <c r="Y301" s="648" t="str">
        <f>'SFS v2.1.0'!Y163</f>
        <v/>
      </c>
      <c r="Z301" s="649"/>
      <c r="AA301" s="650"/>
      <c r="AB301" s="652" t="str">
        <f>'SFS v2.1.0'!AB163</f>
        <v>N</v>
      </c>
      <c r="AC301" s="653"/>
      <c r="AD301" s="648" t="str">
        <f>'SFS v2.1.0'!AD163</f>
        <v/>
      </c>
      <c r="AE301" s="649"/>
      <c r="AF301" s="650"/>
    </row>
    <row r="302" spans="2:32" hidden="1" x14ac:dyDescent="0.25">
      <c r="B302" s="657" t="str">
        <f>'SFS v2.1.0'!B164</f>
        <v/>
      </c>
      <c r="C302" s="657"/>
      <c r="D302" s="657"/>
      <c r="E302" s="657"/>
      <c r="F302" s="657"/>
      <c r="G302" s="657"/>
      <c r="H302" s="658"/>
      <c r="J302" s="648" t="str">
        <f>'SFS v2.1.0'!J164</f>
        <v/>
      </c>
      <c r="K302" s="649"/>
      <c r="L302" s="650"/>
      <c r="M302" s="324"/>
      <c r="N302" s="648" t="str">
        <f>'SFS v2.1.0'!N164</f>
        <v/>
      </c>
      <c r="O302" s="649"/>
      <c r="P302" s="650"/>
      <c r="R302" s="657" t="str">
        <f>'SFS v2.1.0'!R164</f>
        <v/>
      </c>
      <c r="S302" s="657"/>
      <c r="T302" s="657"/>
      <c r="U302" s="657"/>
      <c r="V302" s="657"/>
      <c r="W302" s="657"/>
      <c r="X302" s="658"/>
      <c r="Y302" s="648" t="str">
        <f>'SFS v2.1.0'!Y164</f>
        <v/>
      </c>
      <c r="Z302" s="649"/>
      <c r="AA302" s="650"/>
      <c r="AB302" s="652" t="str">
        <f>'SFS v2.1.0'!AB164</f>
        <v>N</v>
      </c>
      <c r="AC302" s="653"/>
      <c r="AD302" s="648" t="str">
        <f>'SFS v2.1.0'!AD164</f>
        <v/>
      </c>
      <c r="AE302" s="649"/>
      <c r="AF302" s="650"/>
    </row>
    <row r="303" spans="2:32" hidden="1" x14ac:dyDescent="0.25">
      <c r="B303" s="657" t="str">
        <f>'SFS v2.1.0'!B165</f>
        <v/>
      </c>
      <c r="C303" s="657"/>
      <c r="D303" s="657"/>
      <c r="E303" s="657"/>
      <c r="F303" s="657"/>
      <c r="G303" s="657"/>
      <c r="H303" s="658"/>
      <c r="J303" s="648" t="str">
        <f>'SFS v2.1.0'!J165</f>
        <v/>
      </c>
      <c r="K303" s="649"/>
      <c r="L303" s="650"/>
      <c r="M303" s="324"/>
      <c r="N303" s="648" t="str">
        <f>'SFS v2.1.0'!N165</f>
        <v/>
      </c>
      <c r="O303" s="649"/>
      <c r="P303" s="650"/>
      <c r="R303" s="657" t="str">
        <f>'SFS v2.1.0'!R165</f>
        <v/>
      </c>
      <c r="S303" s="657"/>
      <c r="T303" s="657"/>
      <c r="U303" s="657"/>
      <c r="V303" s="657"/>
      <c r="W303" s="657"/>
      <c r="X303" s="658"/>
      <c r="Y303" s="648" t="str">
        <f>'SFS v2.1.0'!Y165</f>
        <v/>
      </c>
      <c r="Z303" s="649"/>
      <c r="AA303" s="650"/>
      <c r="AB303" s="652" t="str">
        <f>'SFS v2.1.0'!AB165</f>
        <v>N</v>
      </c>
      <c r="AC303" s="653"/>
      <c r="AD303" s="648" t="str">
        <f>'SFS v2.1.0'!AD165</f>
        <v/>
      </c>
      <c r="AE303" s="649"/>
      <c r="AF303" s="650"/>
    </row>
    <row r="304" spans="2:32" hidden="1" x14ac:dyDescent="0.25">
      <c r="B304" s="657" t="str">
        <f>'SFS v2.1.0'!B166</f>
        <v/>
      </c>
      <c r="C304" s="657"/>
      <c r="D304" s="657"/>
      <c r="E304" s="657"/>
      <c r="F304" s="657"/>
      <c r="G304" s="657"/>
      <c r="H304" s="658"/>
      <c r="J304" s="648" t="str">
        <f>'SFS v2.1.0'!J166</f>
        <v/>
      </c>
      <c r="K304" s="649"/>
      <c r="L304" s="650"/>
      <c r="M304" s="324"/>
      <c r="N304" s="648" t="str">
        <f>'SFS v2.1.0'!N166</f>
        <v/>
      </c>
      <c r="O304" s="649"/>
      <c r="P304" s="650"/>
      <c r="R304" s="657" t="str">
        <f>'SFS v2.1.0'!R166</f>
        <v/>
      </c>
      <c r="S304" s="657"/>
      <c r="T304" s="657"/>
      <c r="U304" s="657"/>
      <c r="V304" s="657"/>
      <c r="W304" s="657"/>
      <c r="X304" s="658"/>
      <c r="Y304" s="648" t="str">
        <f>'SFS v2.1.0'!Y166</f>
        <v/>
      </c>
      <c r="Z304" s="649"/>
      <c r="AA304" s="650"/>
      <c r="AB304" s="652" t="str">
        <f>'SFS v2.1.0'!AB166</f>
        <v>N</v>
      </c>
      <c r="AC304" s="653"/>
      <c r="AD304" s="648" t="str">
        <f>'SFS v2.1.0'!AD166</f>
        <v/>
      </c>
      <c r="AE304" s="649"/>
      <c r="AF304" s="650"/>
    </row>
    <row r="305" spans="2:32" hidden="1" x14ac:dyDescent="0.25">
      <c r="B305" s="657" t="str">
        <f>'SFS v2.1.0'!B167</f>
        <v/>
      </c>
      <c r="C305" s="657"/>
      <c r="D305" s="657"/>
      <c r="E305" s="657"/>
      <c r="F305" s="657"/>
      <c r="G305" s="657"/>
      <c r="H305" s="658"/>
      <c r="J305" s="648" t="str">
        <f>'SFS v2.1.0'!J167</f>
        <v/>
      </c>
      <c r="K305" s="649"/>
      <c r="L305" s="650"/>
      <c r="M305" s="324"/>
      <c r="N305" s="648" t="str">
        <f>'SFS v2.1.0'!N167</f>
        <v/>
      </c>
      <c r="O305" s="649"/>
      <c r="P305" s="650"/>
      <c r="R305" s="657" t="str">
        <f>'SFS v2.1.0'!R167</f>
        <v/>
      </c>
      <c r="S305" s="657"/>
      <c r="T305" s="657"/>
      <c r="U305" s="657"/>
      <c r="V305" s="657"/>
      <c r="W305" s="657"/>
      <c r="X305" s="658"/>
      <c r="Y305" s="648" t="str">
        <f>'SFS v2.1.0'!Y167</f>
        <v/>
      </c>
      <c r="Z305" s="649"/>
      <c r="AA305" s="650"/>
      <c r="AB305" s="652" t="str">
        <f>'SFS v2.1.0'!AB167</f>
        <v>N</v>
      </c>
      <c r="AC305" s="653"/>
      <c r="AD305" s="648" t="str">
        <f>'SFS v2.1.0'!AD167</f>
        <v/>
      </c>
      <c r="AE305" s="649"/>
      <c r="AF305" s="650"/>
    </row>
    <row r="306" spans="2:32" hidden="1" x14ac:dyDescent="0.25">
      <c r="B306" s="657" t="str">
        <f>'SFS v2.1.0'!B168</f>
        <v/>
      </c>
      <c r="C306" s="657"/>
      <c r="D306" s="657"/>
      <c r="E306" s="657"/>
      <c r="F306" s="657"/>
      <c r="G306" s="657"/>
      <c r="H306" s="658"/>
      <c r="J306" s="648" t="str">
        <f>'SFS v2.1.0'!J168</f>
        <v/>
      </c>
      <c r="K306" s="649"/>
      <c r="L306" s="650"/>
      <c r="M306" s="324"/>
      <c r="N306" s="648" t="str">
        <f>'SFS v2.1.0'!N168</f>
        <v/>
      </c>
      <c r="O306" s="649"/>
      <c r="P306" s="650"/>
      <c r="R306" s="657" t="str">
        <f>'SFS v2.1.0'!R168</f>
        <v/>
      </c>
      <c r="S306" s="657"/>
      <c r="T306" s="657"/>
      <c r="U306" s="657"/>
      <c r="V306" s="657"/>
      <c r="W306" s="657"/>
      <c r="X306" s="658"/>
      <c r="Y306" s="648" t="str">
        <f>'SFS v2.1.0'!Y168</f>
        <v/>
      </c>
      <c r="Z306" s="649"/>
      <c r="AA306" s="650"/>
      <c r="AB306" s="652" t="str">
        <f>'SFS v2.1.0'!AB168</f>
        <v>N</v>
      </c>
      <c r="AC306" s="653"/>
      <c r="AD306" s="648" t="str">
        <f>'SFS v2.1.0'!AD168</f>
        <v/>
      </c>
      <c r="AE306" s="649"/>
      <c r="AF306" s="650"/>
    </row>
    <row r="307" spans="2:32" hidden="1" x14ac:dyDescent="0.25">
      <c r="B307" s="657" t="str">
        <f>'SFS v2.1.0'!B169</f>
        <v/>
      </c>
      <c r="C307" s="657"/>
      <c r="D307" s="657"/>
      <c r="E307" s="657"/>
      <c r="F307" s="657"/>
      <c r="G307" s="657"/>
      <c r="H307" s="658"/>
      <c r="J307" s="648" t="str">
        <f>'SFS v2.1.0'!J169</f>
        <v/>
      </c>
      <c r="K307" s="649"/>
      <c r="L307" s="650"/>
      <c r="M307" s="324"/>
      <c r="N307" s="648" t="str">
        <f>'SFS v2.1.0'!N169</f>
        <v/>
      </c>
      <c r="O307" s="649"/>
      <c r="P307" s="650"/>
      <c r="R307" s="657" t="str">
        <f>'SFS v2.1.0'!R169</f>
        <v/>
      </c>
      <c r="S307" s="657"/>
      <c r="T307" s="657"/>
      <c r="U307" s="657"/>
      <c r="V307" s="657"/>
      <c r="W307" s="657"/>
      <c r="X307" s="658"/>
      <c r="Y307" s="648" t="str">
        <f>'SFS v2.1.0'!Y169</f>
        <v/>
      </c>
      <c r="Z307" s="649"/>
      <c r="AA307" s="650"/>
      <c r="AB307" s="652" t="str">
        <f>'SFS v2.1.0'!AB169</f>
        <v>N</v>
      </c>
      <c r="AC307" s="653"/>
      <c r="AD307" s="648" t="str">
        <f>'SFS v2.1.0'!AD169</f>
        <v/>
      </c>
      <c r="AE307" s="649"/>
      <c r="AF307" s="650"/>
    </row>
    <row r="308" spans="2:32" hidden="1" x14ac:dyDescent="0.25">
      <c r="B308" s="657" t="str">
        <f>'SFS v2.1.0'!B170</f>
        <v/>
      </c>
      <c r="C308" s="657"/>
      <c r="D308" s="657"/>
      <c r="E308" s="657"/>
      <c r="F308" s="657"/>
      <c r="G308" s="657"/>
      <c r="H308" s="658"/>
      <c r="J308" s="648" t="str">
        <f>'SFS v2.1.0'!J170</f>
        <v/>
      </c>
      <c r="K308" s="649"/>
      <c r="L308" s="650"/>
      <c r="M308" s="324"/>
      <c r="N308" s="648" t="str">
        <f>'SFS v2.1.0'!N170</f>
        <v/>
      </c>
      <c r="O308" s="649"/>
      <c r="P308" s="650"/>
      <c r="R308" s="657" t="str">
        <f>'SFS v2.1.0'!R170</f>
        <v/>
      </c>
      <c r="S308" s="657"/>
      <c r="T308" s="657"/>
      <c r="U308" s="657"/>
      <c r="V308" s="657"/>
      <c r="W308" s="657"/>
      <c r="X308" s="658"/>
      <c r="Y308" s="648" t="str">
        <f>'SFS v2.1.0'!Y170</f>
        <v/>
      </c>
      <c r="Z308" s="649"/>
      <c r="AA308" s="650"/>
      <c r="AB308" s="652" t="str">
        <f>'SFS v2.1.0'!AB170</f>
        <v>N</v>
      </c>
      <c r="AC308" s="653"/>
      <c r="AD308" s="648" t="str">
        <f>'SFS v2.1.0'!AD170</f>
        <v/>
      </c>
      <c r="AE308" s="649"/>
      <c r="AF308" s="650"/>
    </row>
    <row r="309" spans="2:32" hidden="1" x14ac:dyDescent="0.25">
      <c r="B309" s="657" t="str">
        <f>'SFS v2.1.0'!B171</f>
        <v/>
      </c>
      <c r="C309" s="657"/>
      <c r="D309" s="657"/>
      <c r="E309" s="657"/>
      <c r="F309" s="657"/>
      <c r="G309" s="657"/>
      <c r="H309" s="658"/>
      <c r="J309" s="648" t="str">
        <f>'SFS v2.1.0'!J171</f>
        <v/>
      </c>
      <c r="K309" s="649"/>
      <c r="L309" s="650"/>
      <c r="M309" s="324"/>
      <c r="N309" s="648" t="str">
        <f>'SFS v2.1.0'!N171</f>
        <v/>
      </c>
      <c r="O309" s="649"/>
      <c r="P309" s="650"/>
      <c r="R309" s="657" t="str">
        <f>'SFS v2.1.0'!R171</f>
        <v/>
      </c>
      <c r="S309" s="657"/>
      <c r="T309" s="657"/>
      <c r="U309" s="657"/>
      <c r="V309" s="657"/>
      <c r="W309" s="657"/>
      <c r="X309" s="658"/>
      <c r="Y309" s="648" t="str">
        <f>'SFS v2.1.0'!Y171</f>
        <v/>
      </c>
      <c r="Z309" s="649"/>
      <c r="AA309" s="650"/>
      <c r="AB309" s="652" t="str">
        <f>'SFS v2.1.0'!AB171</f>
        <v>N</v>
      </c>
      <c r="AC309" s="653"/>
      <c r="AD309" s="648" t="str">
        <f>'SFS v2.1.0'!AD171</f>
        <v/>
      </c>
      <c r="AE309" s="649"/>
      <c r="AF309" s="650"/>
    </row>
    <row r="310" spans="2:32" hidden="1" x14ac:dyDescent="0.25">
      <c r="B310" s="657" t="str">
        <f>'SFS v2.1.0'!B172</f>
        <v/>
      </c>
      <c r="C310" s="657"/>
      <c r="D310" s="657"/>
      <c r="E310" s="657"/>
      <c r="F310" s="657"/>
      <c r="G310" s="657"/>
      <c r="H310" s="658"/>
      <c r="J310" s="648" t="str">
        <f>'SFS v2.1.0'!J172</f>
        <v/>
      </c>
      <c r="K310" s="649"/>
      <c r="L310" s="650"/>
      <c r="M310" s="324"/>
      <c r="N310" s="648" t="str">
        <f>'SFS v2.1.0'!N172</f>
        <v/>
      </c>
      <c r="O310" s="649"/>
      <c r="P310" s="650"/>
      <c r="R310" s="657" t="str">
        <f>'SFS v2.1.0'!R172</f>
        <v/>
      </c>
      <c r="S310" s="657"/>
      <c r="T310" s="657"/>
      <c r="U310" s="657"/>
      <c r="V310" s="657"/>
      <c r="W310" s="657"/>
      <c r="X310" s="658"/>
      <c r="Y310" s="648" t="str">
        <f>'SFS v2.1.0'!Y172</f>
        <v/>
      </c>
      <c r="Z310" s="649"/>
      <c r="AA310" s="650"/>
      <c r="AB310" s="652" t="str">
        <f>'SFS v2.1.0'!AB172</f>
        <v>N</v>
      </c>
      <c r="AC310" s="653"/>
      <c r="AD310" s="648" t="str">
        <f>'SFS v2.1.0'!AD172</f>
        <v/>
      </c>
      <c r="AE310" s="649"/>
      <c r="AF310" s="650"/>
    </row>
    <row r="311" spans="2:32" hidden="1" x14ac:dyDescent="0.25">
      <c r="B311" s="657" t="str">
        <f>'SFS v2.1.0'!B173</f>
        <v/>
      </c>
      <c r="C311" s="657"/>
      <c r="D311" s="657"/>
      <c r="E311" s="657"/>
      <c r="F311" s="657"/>
      <c r="G311" s="657"/>
      <c r="H311" s="658"/>
      <c r="J311" s="648" t="str">
        <f>'SFS v2.1.0'!J173</f>
        <v/>
      </c>
      <c r="K311" s="649"/>
      <c r="L311" s="650"/>
      <c r="M311" s="324"/>
      <c r="N311" s="648" t="str">
        <f>'SFS v2.1.0'!N173</f>
        <v/>
      </c>
      <c r="O311" s="649"/>
      <c r="P311" s="650"/>
      <c r="R311" s="657" t="str">
        <f>'SFS v2.1.0'!R173</f>
        <v/>
      </c>
      <c r="S311" s="657"/>
      <c r="T311" s="657"/>
      <c r="U311" s="657"/>
      <c r="V311" s="657"/>
      <c r="W311" s="657"/>
      <c r="X311" s="658"/>
      <c r="Y311" s="648" t="str">
        <f>'SFS v2.1.0'!Y173</f>
        <v/>
      </c>
      <c r="Z311" s="649"/>
      <c r="AA311" s="650"/>
      <c r="AB311" s="652" t="str">
        <f>'SFS v2.1.0'!AB173</f>
        <v>N</v>
      </c>
      <c r="AC311" s="653"/>
      <c r="AD311" s="648" t="str">
        <f>'SFS v2.1.0'!AD173</f>
        <v/>
      </c>
      <c r="AE311" s="649"/>
      <c r="AF311" s="650"/>
    </row>
    <row r="312" spans="2:32" hidden="1" x14ac:dyDescent="0.25">
      <c r="B312" s="657" t="str">
        <f>'SFS v2.1.0'!B174</f>
        <v/>
      </c>
      <c r="C312" s="657"/>
      <c r="D312" s="657"/>
      <c r="E312" s="657"/>
      <c r="F312" s="657"/>
      <c r="G312" s="657"/>
      <c r="H312" s="658"/>
      <c r="J312" s="648" t="str">
        <f>'SFS v2.1.0'!J174</f>
        <v/>
      </c>
      <c r="K312" s="649"/>
      <c r="L312" s="650"/>
      <c r="M312" s="324"/>
      <c r="N312" s="648" t="str">
        <f>'SFS v2.1.0'!N174</f>
        <v/>
      </c>
      <c r="O312" s="649"/>
      <c r="P312" s="650"/>
      <c r="R312" s="657" t="str">
        <f>'SFS v2.1.0'!R174</f>
        <v/>
      </c>
      <c r="S312" s="657"/>
      <c r="T312" s="657"/>
      <c r="U312" s="657"/>
      <c r="V312" s="657"/>
      <c r="W312" s="657"/>
      <c r="X312" s="658"/>
      <c r="Y312" s="648" t="str">
        <f>'SFS v2.1.0'!Y174</f>
        <v/>
      </c>
      <c r="Z312" s="649"/>
      <c r="AA312" s="650"/>
      <c r="AB312" s="652" t="str">
        <f>'SFS v2.1.0'!AB174</f>
        <v>N</v>
      </c>
      <c r="AC312" s="653"/>
      <c r="AD312" s="648" t="str">
        <f>'SFS v2.1.0'!AD174</f>
        <v/>
      </c>
      <c r="AE312" s="649"/>
      <c r="AF312" s="650"/>
    </row>
    <row r="313" spans="2:32" hidden="1" x14ac:dyDescent="0.25">
      <c r="B313" s="657" t="str">
        <f>'SFS v2.1.0'!B175</f>
        <v/>
      </c>
      <c r="C313" s="657"/>
      <c r="D313" s="657"/>
      <c r="E313" s="657"/>
      <c r="F313" s="657"/>
      <c r="G313" s="657"/>
      <c r="H313" s="658"/>
      <c r="J313" s="648" t="str">
        <f>'SFS v2.1.0'!J175</f>
        <v/>
      </c>
      <c r="K313" s="649"/>
      <c r="L313" s="650"/>
      <c r="M313" s="324"/>
      <c r="N313" s="648" t="str">
        <f>'SFS v2.1.0'!N175</f>
        <v/>
      </c>
      <c r="O313" s="649"/>
      <c r="P313" s="650"/>
      <c r="R313" s="657" t="str">
        <f>'SFS v2.1.0'!R175</f>
        <v/>
      </c>
      <c r="S313" s="657"/>
      <c r="T313" s="657"/>
      <c r="U313" s="657"/>
      <c r="V313" s="657"/>
      <c r="W313" s="657"/>
      <c r="X313" s="658"/>
      <c r="Y313" s="648" t="str">
        <f>'SFS v2.1.0'!Y175</f>
        <v/>
      </c>
      <c r="Z313" s="649"/>
      <c r="AA313" s="650"/>
      <c r="AB313" s="652" t="str">
        <f>'SFS v2.1.0'!AB175</f>
        <v>N</v>
      </c>
      <c r="AC313" s="653"/>
      <c r="AD313" s="648" t="str">
        <f>'SFS v2.1.0'!AD175</f>
        <v/>
      </c>
      <c r="AE313" s="649"/>
      <c r="AF313" s="650"/>
    </row>
    <row r="314" spans="2:32" hidden="1" x14ac:dyDescent="0.25">
      <c r="B314" s="657" t="str">
        <f>'SFS v2.1.0'!B176</f>
        <v/>
      </c>
      <c r="C314" s="657"/>
      <c r="D314" s="657"/>
      <c r="E314" s="657"/>
      <c r="F314" s="657"/>
      <c r="G314" s="657"/>
      <c r="H314" s="658"/>
      <c r="J314" s="648" t="str">
        <f>'SFS v2.1.0'!J176</f>
        <v/>
      </c>
      <c r="K314" s="649"/>
      <c r="L314" s="650"/>
      <c r="M314" s="324"/>
      <c r="N314" s="648" t="str">
        <f>'SFS v2.1.0'!N176</f>
        <v/>
      </c>
      <c r="O314" s="649"/>
      <c r="P314" s="650"/>
      <c r="R314" s="657" t="str">
        <f>'SFS v2.1.0'!R176</f>
        <v/>
      </c>
      <c r="S314" s="657"/>
      <c r="T314" s="657"/>
      <c r="U314" s="657"/>
      <c r="V314" s="657"/>
      <c r="W314" s="657"/>
      <c r="X314" s="658"/>
      <c r="Y314" s="648" t="str">
        <f>'SFS v2.1.0'!Y176</f>
        <v/>
      </c>
      <c r="Z314" s="649"/>
      <c r="AA314" s="650"/>
      <c r="AB314" s="652" t="str">
        <f>'SFS v2.1.0'!AB176</f>
        <v>N</v>
      </c>
      <c r="AC314" s="653"/>
      <c r="AD314" s="648" t="str">
        <f>'SFS v2.1.0'!AD176</f>
        <v/>
      </c>
      <c r="AE314" s="649"/>
      <c r="AF314" s="650"/>
    </row>
    <row r="315" spans="2:32" hidden="1" x14ac:dyDescent="0.25">
      <c r="B315" s="657" t="str">
        <f>'SFS v2.1.0'!B177</f>
        <v/>
      </c>
      <c r="C315" s="657"/>
      <c r="D315" s="657"/>
      <c r="E315" s="657"/>
      <c r="F315" s="657"/>
      <c r="G315" s="657"/>
      <c r="H315" s="658"/>
      <c r="J315" s="648" t="str">
        <f>'SFS v2.1.0'!J177</f>
        <v/>
      </c>
      <c r="K315" s="649"/>
      <c r="L315" s="650"/>
      <c r="M315" s="324"/>
      <c r="N315" s="648" t="str">
        <f>'SFS v2.1.0'!N177</f>
        <v/>
      </c>
      <c r="O315" s="649"/>
      <c r="P315" s="650"/>
      <c r="R315" s="657" t="str">
        <f>'SFS v2.1.0'!R177</f>
        <v/>
      </c>
      <c r="S315" s="657"/>
      <c r="T315" s="657"/>
      <c r="U315" s="657"/>
      <c r="V315" s="657"/>
      <c r="W315" s="657"/>
      <c r="X315" s="658"/>
      <c r="Y315" s="648" t="str">
        <f>'SFS v2.1.0'!Y177</f>
        <v/>
      </c>
      <c r="Z315" s="649"/>
      <c r="AA315" s="650"/>
      <c r="AB315" s="652" t="str">
        <f>'SFS v2.1.0'!AB177</f>
        <v>N</v>
      </c>
      <c r="AC315" s="653"/>
      <c r="AD315" s="648" t="str">
        <f>'SFS v2.1.0'!AD177</f>
        <v/>
      </c>
      <c r="AE315" s="649"/>
      <c r="AF315" s="650"/>
    </row>
    <row r="316" spans="2:32" hidden="1" x14ac:dyDescent="0.25">
      <c r="B316" s="657" t="str">
        <f>'SFS v2.1.0'!B178</f>
        <v/>
      </c>
      <c r="C316" s="657"/>
      <c r="D316" s="657"/>
      <c r="E316" s="657"/>
      <c r="F316" s="657"/>
      <c r="G316" s="657"/>
      <c r="H316" s="658"/>
      <c r="J316" s="648" t="str">
        <f>'SFS v2.1.0'!J178</f>
        <v/>
      </c>
      <c r="K316" s="649"/>
      <c r="L316" s="650"/>
      <c r="M316" s="324"/>
      <c r="N316" s="648" t="str">
        <f>'SFS v2.1.0'!N178</f>
        <v/>
      </c>
      <c r="O316" s="649"/>
      <c r="P316" s="650"/>
      <c r="R316" s="657" t="str">
        <f>'SFS v2.1.0'!R178</f>
        <v/>
      </c>
      <c r="S316" s="657"/>
      <c r="T316" s="657"/>
      <c r="U316" s="657"/>
      <c r="V316" s="657"/>
      <c r="W316" s="657"/>
      <c r="X316" s="658"/>
      <c r="Y316" s="648" t="str">
        <f>'SFS v2.1.0'!Y178</f>
        <v/>
      </c>
      <c r="Z316" s="649"/>
      <c r="AA316" s="650"/>
      <c r="AB316" s="652" t="str">
        <f>'SFS v2.1.0'!AB178</f>
        <v>N</v>
      </c>
      <c r="AC316" s="653"/>
      <c r="AD316" s="648" t="str">
        <f>'SFS v2.1.0'!AD178</f>
        <v/>
      </c>
      <c r="AE316" s="649"/>
      <c r="AF316" s="650"/>
    </row>
    <row r="317" spans="2:32" hidden="1" x14ac:dyDescent="0.25">
      <c r="B317" s="657" t="str">
        <f>'SFS v2.1.0'!B179</f>
        <v/>
      </c>
      <c r="C317" s="657"/>
      <c r="D317" s="657"/>
      <c r="E317" s="657"/>
      <c r="F317" s="657"/>
      <c r="G317" s="657"/>
      <c r="H317" s="658"/>
      <c r="J317" s="648" t="str">
        <f>'SFS v2.1.0'!J179</f>
        <v/>
      </c>
      <c r="K317" s="649"/>
      <c r="L317" s="650"/>
      <c r="M317" s="324"/>
      <c r="N317" s="648" t="str">
        <f>'SFS v2.1.0'!N179</f>
        <v/>
      </c>
      <c r="O317" s="649"/>
      <c r="P317" s="650"/>
      <c r="R317" s="657" t="str">
        <f>'SFS v2.1.0'!R179</f>
        <v/>
      </c>
      <c r="S317" s="657"/>
      <c r="T317" s="657"/>
      <c r="U317" s="657"/>
      <c r="V317" s="657"/>
      <c r="W317" s="657"/>
      <c r="X317" s="658"/>
      <c r="Y317" s="648" t="str">
        <f>'SFS v2.1.0'!Y179</f>
        <v/>
      </c>
      <c r="Z317" s="649"/>
      <c r="AA317" s="650"/>
      <c r="AB317" s="652" t="str">
        <f>'SFS v2.1.0'!AB179</f>
        <v>N</v>
      </c>
      <c r="AC317" s="653"/>
      <c r="AD317" s="648" t="str">
        <f>'SFS v2.1.0'!AD179</f>
        <v/>
      </c>
      <c r="AE317" s="649"/>
      <c r="AF317" s="650"/>
    </row>
    <row r="318" spans="2:32" hidden="1" x14ac:dyDescent="0.25">
      <c r="B318" s="657" t="str">
        <f>'SFS v2.1.0'!B180</f>
        <v/>
      </c>
      <c r="C318" s="657"/>
      <c r="D318" s="657"/>
      <c r="E318" s="657"/>
      <c r="F318" s="657"/>
      <c r="G318" s="657"/>
      <c r="H318" s="658"/>
      <c r="J318" s="648" t="str">
        <f>'SFS v2.1.0'!J180</f>
        <v/>
      </c>
      <c r="K318" s="649"/>
      <c r="L318" s="650"/>
      <c r="M318" s="324"/>
      <c r="N318" s="648" t="str">
        <f>'SFS v2.1.0'!N180</f>
        <v/>
      </c>
      <c r="O318" s="649"/>
      <c r="P318" s="650"/>
      <c r="R318" s="657" t="str">
        <f>'SFS v2.1.0'!R180</f>
        <v/>
      </c>
      <c r="S318" s="657"/>
      <c r="T318" s="657"/>
      <c r="U318" s="657"/>
      <c r="V318" s="657"/>
      <c r="W318" s="657"/>
      <c r="X318" s="658"/>
      <c r="Y318" s="648" t="str">
        <f>'SFS v2.1.0'!Y180</f>
        <v/>
      </c>
      <c r="Z318" s="649"/>
      <c r="AA318" s="650"/>
      <c r="AB318" s="652" t="str">
        <f>'SFS v2.1.0'!AB180</f>
        <v>N</v>
      </c>
      <c r="AC318" s="653"/>
      <c r="AD318" s="648" t="str">
        <f>'SFS v2.1.0'!AD180</f>
        <v/>
      </c>
      <c r="AE318" s="649"/>
      <c r="AF318" s="650"/>
    </row>
    <row r="319" spans="2:32" hidden="1" x14ac:dyDescent="0.25">
      <c r="B319" s="657" t="str">
        <f>'SFS v2.1.0'!B181</f>
        <v/>
      </c>
      <c r="C319" s="657"/>
      <c r="D319" s="657"/>
      <c r="E319" s="657"/>
      <c r="F319" s="657"/>
      <c r="G319" s="657"/>
      <c r="H319" s="658"/>
      <c r="J319" s="648" t="str">
        <f>'SFS v2.1.0'!J181</f>
        <v/>
      </c>
      <c r="K319" s="649"/>
      <c r="L319" s="650"/>
      <c r="M319" s="324"/>
      <c r="N319" s="648" t="str">
        <f>'SFS v2.1.0'!N181</f>
        <v/>
      </c>
      <c r="O319" s="649"/>
      <c r="P319" s="650"/>
      <c r="R319" s="657" t="str">
        <f>'SFS v2.1.0'!R181</f>
        <v/>
      </c>
      <c r="S319" s="657"/>
      <c r="T319" s="657"/>
      <c r="U319" s="657"/>
      <c r="V319" s="657"/>
      <c r="W319" s="657"/>
      <c r="X319" s="658"/>
      <c r="Y319" s="648" t="str">
        <f>'SFS v2.1.0'!Y181</f>
        <v/>
      </c>
      <c r="Z319" s="649"/>
      <c r="AA319" s="650"/>
      <c r="AB319" s="652" t="str">
        <f>'SFS v2.1.0'!AB181</f>
        <v>N</v>
      </c>
      <c r="AC319" s="653"/>
      <c r="AD319" s="648" t="str">
        <f>'SFS v2.1.0'!AD181</f>
        <v/>
      </c>
      <c r="AE319" s="649"/>
      <c r="AF319" s="650"/>
    </row>
    <row r="320" spans="2:32" hidden="1" x14ac:dyDescent="0.25">
      <c r="B320" s="657" t="str">
        <f>'SFS v2.1.0'!B182</f>
        <v/>
      </c>
      <c r="C320" s="657"/>
      <c r="D320" s="657"/>
      <c r="E320" s="657"/>
      <c r="F320" s="657"/>
      <c r="G320" s="657"/>
      <c r="H320" s="658"/>
      <c r="J320" s="648" t="str">
        <f>'SFS v2.1.0'!J182</f>
        <v/>
      </c>
      <c r="K320" s="649"/>
      <c r="L320" s="650"/>
      <c r="M320" s="324"/>
      <c r="N320" s="648" t="str">
        <f>'SFS v2.1.0'!N182</f>
        <v/>
      </c>
      <c r="O320" s="649"/>
      <c r="P320" s="650"/>
      <c r="R320" s="657" t="str">
        <f>'SFS v2.1.0'!R182</f>
        <v/>
      </c>
      <c r="S320" s="657"/>
      <c r="T320" s="657"/>
      <c r="U320" s="657"/>
      <c r="V320" s="657"/>
      <c r="W320" s="657"/>
      <c r="X320" s="658"/>
      <c r="Y320" s="648" t="str">
        <f>'SFS v2.1.0'!Y182</f>
        <v/>
      </c>
      <c r="Z320" s="649"/>
      <c r="AA320" s="650"/>
      <c r="AB320" s="652" t="str">
        <f>'SFS v2.1.0'!AB182</f>
        <v>N</v>
      </c>
      <c r="AC320" s="653"/>
      <c r="AD320" s="648" t="str">
        <f>'SFS v2.1.0'!AD182</f>
        <v/>
      </c>
      <c r="AE320" s="649"/>
      <c r="AF320" s="650"/>
    </row>
    <row r="321" spans="2:32" hidden="1" x14ac:dyDescent="0.25">
      <c r="B321" s="657" t="str">
        <f>'SFS v2.1.0'!B183</f>
        <v/>
      </c>
      <c r="C321" s="657"/>
      <c r="D321" s="657"/>
      <c r="E321" s="657"/>
      <c r="F321" s="657"/>
      <c r="G321" s="657"/>
      <c r="H321" s="658"/>
      <c r="J321" s="648" t="str">
        <f>'SFS v2.1.0'!J183</f>
        <v/>
      </c>
      <c r="K321" s="649"/>
      <c r="L321" s="650"/>
      <c r="M321" s="324"/>
      <c r="N321" s="648" t="str">
        <f>'SFS v2.1.0'!N183</f>
        <v/>
      </c>
      <c r="O321" s="649"/>
      <c r="P321" s="650"/>
      <c r="R321" s="657" t="str">
        <f>'SFS v2.1.0'!R183</f>
        <v/>
      </c>
      <c r="S321" s="657"/>
      <c r="T321" s="657"/>
      <c r="U321" s="657"/>
      <c r="V321" s="657"/>
      <c r="W321" s="657"/>
      <c r="X321" s="658"/>
      <c r="Y321" s="648" t="str">
        <f>'SFS v2.1.0'!Y183</f>
        <v/>
      </c>
      <c r="Z321" s="649"/>
      <c r="AA321" s="650"/>
      <c r="AB321" s="652" t="str">
        <f>'SFS v2.1.0'!AB183</f>
        <v>N</v>
      </c>
      <c r="AC321" s="653"/>
      <c r="AD321" s="648" t="str">
        <f>'SFS v2.1.0'!AD183</f>
        <v/>
      </c>
      <c r="AE321" s="649"/>
      <c r="AF321" s="650"/>
    </row>
    <row r="322" spans="2:32" hidden="1" x14ac:dyDescent="0.25">
      <c r="B322" s="657" t="str">
        <f>'SFS v2.1.0'!B184</f>
        <v/>
      </c>
      <c r="C322" s="657"/>
      <c r="D322" s="657"/>
      <c r="E322" s="657"/>
      <c r="F322" s="657"/>
      <c r="G322" s="657"/>
      <c r="H322" s="658"/>
      <c r="J322" s="648" t="str">
        <f>'SFS v2.1.0'!J184</f>
        <v/>
      </c>
      <c r="K322" s="649"/>
      <c r="L322" s="650"/>
      <c r="M322" s="324"/>
      <c r="N322" s="648" t="str">
        <f>'SFS v2.1.0'!N184</f>
        <v/>
      </c>
      <c r="O322" s="649"/>
      <c r="P322" s="650"/>
      <c r="R322" s="657" t="str">
        <f>'SFS v2.1.0'!R184</f>
        <v/>
      </c>
      <c r="S322" s="657"/>
      <c r="T322" s="657"/>
      <c r="U322" s="657"/>
      <c r="V322" s="657"/>
      <c r="W322" s="657"/>
      <c r="X322" s="658"/>
      <c r="Y322" s="648" t="str">
        <f>'SFS v2.1.0'!Y184</f>
        <v/>
      </c>
      <c r="Z322" s="649"/>
      <c r="AA322" s="650"/>
      <c r="AB322" s="652" t="str">
        <f>'SFS v2.1.0'!AB184</f>
        <v>N</v>
      </c>
      <c r="AC322" s="653"/>
      <c r="AD322" s="648" t="str">
        <f>'SFS v2.1.0'!AD184</f>
        <v/>
      </c>
      <c r="AE322" s="649"/>
      <c r="AF322" s="650"/>
    </row>
    <row r="323" spans="2:32" hidden="1" x14ac:dyDescent="0.25">
      <c r="B323" s="657" t="str">
        <f>'SFS v2.1.0'!B185</f>
        <v/>
      </c>
      <c r="C323" s="657"/>
      <c r="D323" s="657"/>
      <c r="E323" s="657"/>
      <c r="F323" s="657"/>
      <c r="G323" s="657"/>
      <c r="H323" s="658"/>
      <c r="J323" s="648" t="str">
        <f>'SFS v2.1.0'!J185</f>
        <v/>
      </c>
      <c r="K323" s="649"/>
      <c r="L323" s="650"/>
      <c r="M323" s="324"/>
      <c r="N323" s="648" t="str">
        <f>'SFS v2.1.0'!N185</f>
        <v/>
      </c>
      <c r="O323" s="649"/>
      <c r="P323" s="650"/>
      <c r="R323" s="657" t="str">
        <f>'SFS v2.1.0'!R185</f>
        <v/>
      </c>
      <c r="S323" s="657"/>
      <c r="T323" s="657"/>
      <c r="U323" s="657"/>
      <c r="V323" s="657"/>
      <c r="W323" s="657"/>
      <c r="X323" s="658"/>
      <c r="Y323" s="648" t="str">
        <f>'SFS v2.1.0'!Y185</f>
        <v/>
      </c>
      <c r="Z323" s="649"/>
      <c r="AA323" s="650"/>
      <c r="AB323" s="652" t="str">
        <f>'SFS v2.1.0'!AB185</f>
        <v>N</v>
      </c>
      <c r="AC323" s="653"/>
      <c r="AD323" s="648" t="str">
        <f>'SFS v2.1.0'!AD185</f>
        <v/>
      </c>
      <c r="AE323" s="649"/>
      <c r="AF323" s="650"/>
    </row>
    <row r="324" spans="2:32" hidden="1" x14ac:dyDescent="0.25">
      <c r="B324" s="657" t="str">
        <f>'SFS v2.1.0'!B186</f>
        <v/>
      </c>
      <c r="C324" s="657"/>
      <c r="D324" s="657"/>
      <c r="E324" s="657"/>
      <c r="F324" s="657"/>
      <c r="G324" s="657"/>
      <c r="H324" s="658"/>
      <c r="J324" s="648" t="str">
        <f>'SFS v2.1.0'!J186</f>
        <v/>
      </c>
      <c r="K324" s="649"/>
      <c r="L324" s="650"/>
      <c r="M324" s="324"/>
      <c r="N324" s="648" t="str">
        <f>'SFS v2.1.0'!N186</f>
        <v/>
      </c>
      <c r="O324" s="649"/>
      <c r="P324" s="650"/>
      <c r="R324" s="657" t="str">
        <f>'SFS v2.1.0'!R186</f>
        <v/>
      </c>
      <c r="S324" s="657"/>
      <c r="T324" s="657"/>
      <c r="U324" s="657"/>
      <c r="V324" s="657"/>
      <c r="W324" s="657"/>
      <c r="X324" s="658"/>
      <c r="Y324" s="648" t="str">
        <f>'SFS v2.1.0'!Y186</f>
        <v/>
      </c>
      <c r="Z324" s="649"/>
      <c r="AA324" s="650"/>
      <c r="AB324" s="652" t="str">
        <f>'SFS v2.1.0'!AB186</f>
        <v>N</v>
      </c>
      <c r="AC324" s="653"/>
      <c r="AD324" s="648" t="str">
        <f>'SFS v2.1.0'!AD186</f>
        <v/>
      </c>
      <c r="AE324" s="649"/>
      <c r="AF324" s="650"/>
    </row>
    <row r="325" spans="2:32" hidden="1" x14ac:dyDescent="0.25">
      <c r="B325" s="657" t="str">
        <f>'SFS v2.1.0'!B187</f>
        <v/>
      </c>
      <c r="C325" s="657"/>
      <c r="D325" s="657"/>
      <c r="E325" s="657"/>
      <c r="F325" s="657"/>
      <c r="G325" s="657"/>
      <c r="H325" s="658"/>
      <c r="J325" s="648" t="str">
        <f>'SFS v2.1.0'!J187</f>
        <v/>
      </c>
      <c r="K325" s="649"/>
      <c r="L325" s="650"/>
      <c r="M325" s="324"/>
      <c r="N325" s="648" t="str">
        <f>'SFS v2.1.0'!N187</f>
        <v/>
      </c>
      <c r="O325" s="649"/>
      <c r="P325" s="650"/>
      <c r="R325" s="657" t="str">
        <f>'SFS v2.1.0'!R187</f>
        <v/>
      </c>
      <c r="S325" s="657"/>
      <c r="T325" s="657"/>
      <c r="U325" s="657"/>
      <c r="V325" s="657"/>
      <c r="W325" s="657"/>
      <c r="X325" s="658"/>
      <c r="Y325" s="648" t="str">
        <f>'SFS v2.1.0'!Y187</f>
        <v/>
      </c>
      <c r="Z325" s="649"/>
      <c r="AA325" s="650"/>
      <c r="AB325" s="652" t="str">
        <f>'SFS v2.1.0'!AB187</f>
        <v>N</v>
      </c>
      <c r="AC325" s="653"/>
      <c r="AD325" s="648" t="str">
        <f>'SFS v2.1.0'!AD187</f>
        <v/>
      </c>
      <c r="AE325" s="649"/>
      <c r="AF325" s="650"/>
    </row>
    <row r="326" spans="2:32" hidden="1" x14ac:dyDescent="0.25">
      <c r="B326" s="657" t="str">
        <f>'SFS v2.1.0'!B188</f>
        <v/>
      </c>
      <c r="C326" s="657"/>
      <c r="D326" s="657"/>
      <c r="E326" s="657"/>
      <c r="F326" s="657"/>
      <c r="G326" s="657"/>
      <c r="H326" s="658"/>
      <c r="J326" s="648" t="str">
        <f>'SFS v2.1.0'!J188</f>
        <v/>
      </c>
      <c r="K326" s="649"/>
      <c r="L326" s="650"/>
      <c r="M326" s="324"/>
      <c r="N326" s="648" t="str">
        <f>'SFS v2.1.0'!N188</f>
        <v/>
      </c>
      <c r="O326" s="649"/>
      <c r="P326" s="650"/>
      <c r="R326" s="657" t="str">
        <f>'SFS v2.1.0'!R188</f>
        <v/>
      </c>
      <c r="S326" s="657"/>
      <c r="T326" s="657"/>
      <c r="U326" s="657"/>
      <c r="V326" s="657"/>
      <c r="W326" s="657"/>
      <c r="X326" s="658"/>
      <c r="Y326" s="648" t="str">
        <f>'SFS v2.1.0'!Y188</f>
        <v/>
      </c>
      <c r="Z326" s="649"/>
      <c r="AA326" s="650"/>
      <c r="AB326" s="652" t="str">
        <f>'SFS v2.1.0'!AB188</f>
        <v>N</v>
      </c>
      <c r="AC326" s="653"/>
      <c r="AD326" s="648" t="str">
        <f>'SFS v2.1.0'!AD188</f>
        <v/>
      </c>
      <c r="AE326" s="649"/>
      <c r="AF326" s="650"/>
    </row>
    <row r="327" spans="2:32" hidden="1" x14ac:dyDescent="0.25">
      <c r="B327" s="657" t="str">
        <f>'SFS v2.1.0'!B189</f>
        <v/>
      </c>
      <c r="C327" s="657"/>
      <c r="D327" s="657"/>
      <c r="E327" s="657"/>
      <c r="F327" s="657"/>
      <c r="G327" s="657"/>
      <c r="H327" s="658"/>
      <c r="J327" s="648" t="str">
        <f>'SFS v2.1.0'!J189</f>
        <v/>
      </c>
      <c r="K327" s="649"/>
      <c r="L327" s="650"/>
      <c r="M327" s="324"/>
      <c r="N327" s="648" t="str">
        <f>'SFS v2.1.0'!N189</f>
        <v/>
      </c>
      <c r="O327" s="649"/>
      <c r="P327" s="650"/>
      <c r="R327" s="657" t="str">
        <f>'SFS v2.1.0'!R189</f>
        <v/>
      </c>
      <c r="S327" s="657"/>
      <c r="T327" s="657"/>
      <c r="U327" s="657"/>
      <c r="V327" s="657"/>
      <c r="W327" s="657"/>
      <c r="X327" s="658"/>
      <c r="Y327" s="648" t="str">
        <f>'SFS v2.1.0'!Y189</f>
        <v/>
      </c>
      <c r="Z327" s="649"/>
      <c r="AA327" s="650"/>
      <c r="AB327" s="652" t="str">
        <f>'SFS v2.1.0'!AB189</f>
        <v>N</v>
      </c>
      <c r="AC327" s="653"/>
      <c r="AD327" s="648" t="str">
        <f>'SFS v2.1.0'!AD189</f>
        <v/>
      </c>
      <c r="AE327" s="649"/>
      <c r="AF327" s="650"/>
    </row>
    <row r="328" spans="2:32" hidden="1" x14ac:dyDescent="0.25">
      <c r="B328" s="657" t="str">
        <f>'SFS v2.1.0'!B190</f>
        <v/>
      </c>
      <c r="C328" s="657"/>
      <c r="D328" s="657"/>
      <c r="E328" s="657"/>
      <c r="F328" s="657"/>
      <c r="G328" s="657"/>
      <c r="H328" s="658"/>
      <c r="J328" s="648" t="str">
        <f>'SFS v2.1.0'!J190</f>
        <v/>
      </c>
      <c r="K328" s="649"/>
      <c r="L328" s="650"/>
      <c r="M328" s="324"/>
      <c r="N328" s="648" t="str">
        <f>'SFS v2.1.0'!N190</f>
        <v/>
      </c>
      <c r="O328" s="649"/>
      <c r="P328" s="650"/>
      <c r="R328" s="657" t="str">
        <f>'SFS v2.1.0'!R190</f>
        <v/>
      </c>
      <c r="S328" s="657"/>
      <c r="T328" s="657"/>
      <c r="U328" s="657"/>
      <c r="V328" s="657"/>
      <c r="W328" s="657"/>
      <c r="X328" s="658"/>
      <c r="Y328" s="648" t="str">
        <f>'SFS v2.1.0'!Y190</f>
        <v/>
      </c>
      <c r="Z328" s="649"/>
      <c r="AA328" s="650"/>
      <c r="AB328" s="652" t="str">
        <f>'SFS v2.1.0'!AB190</f>
        <v>N</v>
      </c>
      <c r="AC328" s="653"/>
      <c r="AD328" s="648" t="str">
        <f>'SFS v2.1.0'!AD190</f>
        <v/>
      </c>
      <c r="AE328" s="649"/>
      <c r="AF328" s="650"/>
    </row>
    <row r="329" spans="2:32" hidden="1" x14ac:dyDescent="0.25">
      <c r="B329" s="657" t="str">
        <f>'SFS v2.1.0'!B191</f>
        <v/>
      </c>
      <c r="C329" s="657"/>
      <c r="D329" s="657"/>
      <c r="E329" s="657"/>
      <c r="F329" s="657"/>
      <c r="G329" s="657"/>
      <c r="H329" s="658"/>
      <c r="J329" s="648" t="str">
        <f>'SFS v2.1.0'!J191</f>
        <v/>
      </c>
      <c r="K329" s="649"/>
      <c r="L329" s="650"/>
      <c r="M329" s="324"/>
      <c r="N329" s="648" t="str">
        <f>'SFS v2.1.0'!N191</f>
        <v/>
      </c>
      <c r="O329" s="649"/>
      <c r="P329" s="650"/>
      <c r="R329" s="657" t="str">
        <f>'SFS v2.1.0'!R191</f>
        <v/>
      </c>
      <c r="S329" s="657"/>
      <c r="T329" s="657"/>
      <c r="U329" s="657"/>
      <c r="V329" s="657"/>
      <c r="W329" s="657"/>
      <c r="X329" s="658"/>
      <c r="Y329" s="648" t="str">
        <f>'SFS v2.1.0'!Y191</f>
        <v/>
      </c>
      <c r="Z329" s="649"/>
      <c r="AA329" s="650"/>
      <c r="AB329" s="652" t="str">
        <f>'SFS v2.1.0'!AB191</f>
        <v>N</v>
      </c>
      <c r="AC329" s="653"/>
      <c r="AD329" s="648" t="str">
        <f>'SFS v2.1.0'!AD191</f>
        <v/>
      </c>
      <c r="AE329" s="649"/>
      <c r="AF329" s="650"/>
    </row>
    <row r="330" spans="2:32" hidden="1" x14ac:dyDescent="0.25">
      <c r="B330" s="657" t="str">
        <f>'SFS v2.1.0'!B192</f>
        <v/>
      </c>
      <c r="C330" s="657"/>
      <c r="D330" s="657"/>
      <c r="E330" s="657"/>
      <c r="F330" s="657"/>
      <c r="G330" s="657"/>
      <c r="H330" s="658"/>
      <c r="J330" s="648" t="str">
        <f>'SFS v2.1.0'!J192</f>
        <v/>
      </c>
      <c r="K330" s="649"/>
      <c r="L330" s="650"/>
      <c r="M330" s="324"/>
      <c r="N330" s="648" t="str">
        <f>'SFS v2.1.0'!N192</f>
        <v/>
      </c>
      <c r="O330" s="649"/>
      <c r="P330" s="650"/>
      <c r="R330" s="657" t="str">
        <f>'SFS v2.1.0'!R192</f>
        <v/>
      </c>
      <c r="S330" s="657"/>
      <c r="T330" s="657"/>
      <c r="U330" s="657"/>
      <c r="V330" s="657"/>
      <c r="W330" s="657"/>
      <c r="X330" s="658"/>
      <c r="Y330" s="648" t="str">
        <f>'SFS v2.1.0'!Y192</f>
        <v/>
      </c>
      <c r="Z330" s="649"/>
      <c r="AA330" s="650"/>
      <c r="AB330" s="652" t="str">
        <f>'SFS v2.1.0'!AB192</f>
        <v>N</v>
      </c>
      <c r="AC330" s="653"/>
      <c r="AD330" s="648" t="str">
        <f>'SFS v2.1.0'!AD192</f>
        <v/>
      </c>
      <c r="AE330" s="649"/>
      <c r="AF330" s="650"/>
    </row>
    <row r="331" spans="2:32" hidden="1" x14ac:dyDescent="0.25">
      <c r="B331" s="657" t="str">
        <f>'SFS v2.1.0'!B193</f>
        <v/>
      </c>
      <c r="C331" s="657"/>
      <c r="D331" s="657"/>
      <c r="E331" s="657"/>
      <c r="F331" s="657"/>
      <c r="G331" s="657"/>
      <c r="H331" s="658"/>
      <c r="J331" s="648" t="str">
        <f>'SFS v2.1.0'!J193</f>
        <v/>
      </c>
      <c r="K331" s="649"/>
      <c r="L331" s="650"/>
      <c r="M331" s="324"/>
      <c r="N331" s="648" t="str">
        <f>'SFS v2.1.0'!N193</f>
        <v/>
      </c>
      <c r="O331" s="649"/>
      <c r="P331" s="650"/>
      <c r="R331" s="657" t="str">
        <f>'SFS v2.1.0'!R193</f>
        <v/>
      </c>
      <c r="S331" s="657"/>
      <c r="T331" s="657"/>
      <c r="U331" s="657"/>
      <c r="V331" s="657"/>
      <c r="W331" s="657"/>
      <c r="X331" s="658"/>
      <c r="Y331" s="648" t="str">
        <f>'SFS v2.1.0'!Y193</f>
        <v/>
      </c>
      <c r="Z331" s="649"/>
      <c r="AA331" s="650"/>
      <c r="AB331" s="652" t="str">
        <f>'SFS v2.1.0'!AB193</f>
        <v>N</v>
      </c>
      <c r="AC331" s="653"/>
      <c r="AD331" s="648" t="str">
        <f>'SFS v2.1.0'!AD193</f>
        <v/>
      </c>
      <c r="AE331" s="649"/>
      <c r="AF331" s="650"/>
    </row>
    <row r="332" spans="2:32" hidden="1" x14ac:dyDescent="0.25">
      <c r="B332" s="657" t="str">
        <f>'SFS v2.1.0'!B194</f>
        <v/>
      </c>
      <c r="C332" s="657"/>
      <c r="D332" s="657"/>
      <c r="E332" s="657"/>
      <c r="F332" s="657"/>
      <c r="G332" s="657"/>
      <c r="H332" s="658"/>
      <c r="J332" s="648" t="str">
        <f>'SFS v2.1.0'!J194</f>
        <v/>
      </c>
      <c r="K332" s="649"/>
      <c r="L332" s="650"/>
      <c r="M332" s="324"/>
      <c r="N332" s="648" t="str">
        <f>'SFS v2.1.0'!N194</f>
        <v/>
      </c>
      <c r="O332" s="649"/>
      <c r="P332" s="650"/>
      <c r="R332" s="657" t="str">
        <f>'SFS v2.1.0'!R194</f>
        <v/>
      </c>
      <c r="S332" s="657"/>
      <c r="T332" s="657"/>
      <c r="U332" s="657"/>
      <c r="V332" s="657"/>
      <c r="W332" s="657"/>
      <c r="X332" s="658"/>
      <c r="Y332" s="648" t="str">
        <f>'SFS v2.1.0'!Y194</f>
        <v/>
      </c>
      <c r="Z332" s="649"/>
      <c r="AA332" s="650"/>
      <c r="AB332" s="652" t="str">
        <f>'SFS v2.1.0'!AB194</f>
        <v>N</v>
      </c>
      <c r="AC332" s="653"/>
      <c r="AD332" s="648" t="str">
        <f>'SFS v2.1.0'!AD194</f>
        <v/>
      </c>
      <c r="AE332" s="649"/>
      <c r="AF332" s="650"/>
    </row>
    <row r="333" spans="2:32" hidden="1" x14ac:dyDescent="0.25">
      <c r="B333" s="657" t="str">
        <f>'SFS v2.1.0'!B195</f>
        <v/>
      </c>
      <c r="C333" s="657"/>
      <c r="D333" s="657"/>
      <c r="E333" s="657"/>
      <c r="F333" s="657"/>
      <c r="G333" s="657"/>
      <c r="H333" s="658"/>
      <c r="J333" s="648" t="str">
        <f>'SFS v2.1.0'!J195</f>
        <v/>
      </c>
      <c r="K333" s="649"/>
      <c r="L333" s="650"/>
      <c r="M333" s="324"/>
      <c r="N333" s="648" t="str">
        <f>'SFS v2.1.0'!N195</f>
        <v/>
      </c>
      <c r="O333" s="649"/>
      <c r="P333" s="650"/>
      <c r="R333" s="657" t="str">
        <f>'SFS v2.1.0'!R195</f>
        <v/>
      </c>
      <c r="S333" s="657"/>
      <c r="T333" s="657"/>
      <c r="U333" s="657"/>
      <c r="V333" s="657"/>
      <c r="W333" s="657"/>
      <c r="X333" s="658"/>
      <c r="Y333" s="648" t="str">
        <f>'SFS v2.1.0'!Y195</f>
        <v/>
      </c>
      <c r="Z333" s="649"/>
      <c r="AA333" s="650"/>
      <c r="AB333" s="652" t="str">
        <f>'SFS v2.1.0'!AB195</f>
        <v>N</v>
      </c>
      <c r="AC333" s="653"/>
      <c r="AD333" s="648" t="str">
        <f>'SFS v2.1.0'!AD195</f>
        <v/>
      </c>
      <c r="AE333" s="649"/>
      <c r="AF333" s="650"/>
    </row>
    <row r="334" spans="2:32" hidden="1" x14ac:dyDescent="0.25">
      <c r="B334" s="657" t="str">
        <f>'SFS v2.1.0'!B196</f>
        <v/>
      </c>
      <c r="C334" s="657"/>
      <c r="D334" s="657"/>
      <c r="E334" s="657"/>
      <c r="F334" s="657"/>
      <c r="G334" s="657"/>
      <c r="H334" s="658"/>
      <c r="J334" s="648" t="str">
        <f>'SFS v2.1.0'!J196</f>
        <v/>
      </c>
      <c r="K334" s="649"/>
      <c r="L334" s="650"/>
      <c r="M334" s="324"/>
      <c r="N334" s="648" t="str">
        <f>'SFS v2.1.0'!N196</f>
        <v/>
      </c>
      <c r="O334" s="649"/>
      <c r="P334" s="650"/>
      <c r="R334" s="657" t="str">
        <f>'SFS v2.1.0'!R196</f>
        <v/>
      </c>
      <c r="S334" s="657"/>
      <c r="T334" s="657"/>
      <c r="U334" s="657"/>
      <c r="V334" s="657"/>
      <c r="W334" s="657"/>
      <c r="X334" s="658"/>
      <c r="Y334" s="648" t="str">
        <f>'SFS v2.1.0'!Y196</f>
        <v/>
      </c>
      <c r="Z334" s="649"/>
      <c r="AA334" s="650"/>
      <c r="AB334" s="652" t="str">
        <f>'SFS v2.1.0'!AB196</f>
        <v>N</v>
      </c>
      <c r="AC334" s="653"/>
      <c r="AD334" s="648" t="str">
        <f>'SFS v2.1.0'!AD196</f>
        <v/>
      </c>
      <c r="AE334" s="649"/>
      <c r="AF334" s="650"/>
    </row>
    <row r="335" spans="2:32" hidden="1" x14ac:dyDescent="0.25">
      <c r="B335" s="292"/>
      <c r="C335" s="693"/>
      <c r="D335" s="693"/>
      <c r="E335" s="693"/>
      <c r="F335" s="693"/>
      <c r="G335" s="693"/>
      <c r="H335" s="693"/>
      <c r="I335" s="693"/>
      <c r="J335" s="292"/>
      <c r="K335" s="292"/>
      <c r="L335" s="292"/>
      <c r="M335" s="292"/>
      <c r="N335" s="292"/>
      <c r="O335" s="292"/>
      <c r="P335" s="292"/>
      <c r="Q335" s="292"/>
      <c r="R335" s="694"/>
      <c r="S335" s="694"/>
      <c r="T335" s="694"/>
      <c r="U335" s="694"/>
      <c r="V335" s="694"/>
      <c r="W335" s="694"/>
      <c r="X335" s="694"/>
      <c r="Y335" s="695"/>
      <c r="Z335" s="695"/>
      <c r="AA335" s="695"/>
      <c r="AB335" s="292"/>
      <c r="AC335" s="292"/>
      <c r="AD335" s="292"/>
      <c r="AE335" s="292"/>
      <c r="AF335" s="292"/>
    </row>
    <row r="337" spans="2:32" ht="15" hidden="1" customHeight="1" x14ac:dyDescent="0.25">
      <c r="C337" s="677" t="s">
        <v>146</v>
      </c>
      <c r="D337" s="677"/>
      <c r="E337" s="677"/>
      <c r="F337" s="677"/>
      <c r="G337" s="677"/>
      <c r="H337" s="677"/>
      <c r="I337" s="677"/>
      <c r="J337" s="651">
        <f>'SFS v2.1.0'!J199</f>
        <v>0</v>
      </c>
      <c r="K337" s="651"/>
      <c r="L337" s="651"/>
      <c r="N337" s="651">
        <f>'SFS v2.1.0'!N199</f>
        <v>0</v>
      </c>
      <c r="O337" s="651"/>
      <c r="P337" s="651"/>
      <c r="R337" s="601" t="s">
        <v>147</v>
      </c>
      <c r="S337" s="601"/>
      <c r="T337" s="601"/>
      <c r="U337" s="601"/>
      <c r="V337" s="601"/>
      <c r="W337" s="601"/>
      <c r="X337" s="601"/>
      <c r="Y337" s="651">
        <f>'SFS v2.1.0'!Y199</f>
        <v>0</v>
      </c>
      <c r="Z337" s="651"/>
      <c r="AA337" s="651"/>
      <c r="AD337" s="651">
        <f>'SFS v2.1.0'!AD199</f>
        <v>0</v>
      </c>
      <c r="AE337" s="651"/>
      <c r="AF337" s="651"/>
    </row>
    <row r="343" spans="2:32" ht="8.25" customHeight="1" x14ac:dyDescent="0.25">
      <c r="AB343" s="252"/>
      <c r="AE343" s="394"/>
      <c r="AF343" s="393"/>
    </row>
    <row r="344" spans="2:32" ht="20.25" customHeight="1" x14ac:dyDescent="0.25">
      <c r="U344" s="807" t="s">
        <v>295</v>
      </c>
      <c r="V344" s="807"/>
      <c r="W344" s="807"/>
      <c r="X344" s="807"/>
      <c r="Y344" s="807"/>
      <c r="Z344" s="807"/>
      <c r="AA344" s="807"/>
      <c r="AB344" s="807"/>
      <c r="AC344" s="807"/>
      <c r="AD344" s="807"/>
      <c r="AE344" s="808" t="b">
        <v>1</v>
      </c>
      <c r="AF344" s="808"/>
    </row>
    <row r="345" spans="2:32" ht="46.5" customHeight="1" x14ac:dyDescent="0.25">
      <c r="B345" s="628" t="str">
        <f>'Notes(2)'!D2</f>
        <v>Additional notes (e.g. Reasons for debt, circumstances, temporary situations)
PLEASE NOTE: previous comments will be shown here, please add further notes at the bottom - click show continuation sheet for all notes.</v>
      </c>
      <c r="C345" s="628"/>
      <c r="D345" s="628"/>
      <c r="E345" s="628"/>
      <c r="F345" s="628"/>
      <c r="G345" s="628"/>
      <c r="H345" s="628"/>
      <c r="I345" s="628"/>
      <c r="J345" s="628"/>
      <c r="K345" s="628"/>
      <c r="L345" s="628"/>
      <c r="M345" s="628"/>
      <c r="N345" s="628"/>
      <c r="O345" s="628"/>
      <c r="P345" s="628"/>
      <c r="Q345" s="628"/>
      <c r="R345" s="628"/>
      <c r="S345" s="628"/>
      <c r="T345" s="628"/>
      <c r="U345" s="628"/>
      <c r="V345" s="628"/>
      <c r="W345" s="628"/>
      <c r="X345" s="628"/>
      <c r="Y345" s="628"/>
      <c r="Z345" s="628"/>
      <c r="AA345" s="628"/>
      <c r="AB345" s="628"/>
      <c r="AC345" s="628"/>
      <c r="AD345" s="628"/>
      <c r="AE345" s="628"/>
      <c r="AF345" s="628"/>
    </row>
    <row r="346" spans="2:32" ht="17.100000000000001" customHeight="1" x14ac:dyDescent="0.25">
      <c r="B346" s="804" t="str">
        <f>IF(Notes!E7="","",Notes!E7)</f>
        <v/>
      </c>
      <c r="C346" s="805"/>
      <c r="D346" s="805"/>
      <c r="E346" s="805"/>
      <c r="F346" s="805"/>
      <c r="G346" s="805"/>
      <c r="H346" s="805"/>
      <c r="I346" s="805"/>
      <c r="J346" s="805"/>
      <c r="K346" s="805"/>
      <c r="L346" s="805"/>
      <c r="M346" s="805"/>
      <c r="N346" s="805"/>
      <c r="O346" s="805"/>
      <c r="P346" s="805"/>
      <c r="Q346" s="805"/>
      <c r="R346" s="805"/>
      <c r="S346" s="805"/>
      <c r="T346" s="805"/>
      <c r="U346" s="805"/>
      <c r="V346" s="805"/>
      <c r="W346" s="805"/>
      <c r="X346" s="805"/>
      <c r="Y346" s="805"/>
      <c r="Z346" s="805"/>
      <c r="AA346" s="805"/>
      <c r="AB346" s="805"/>
      <c r="AC346" s="805"/>
      <c r="AD346" s="805"/>
      <c r="AE346" s="805"/>
      <c r="AF346" s="806"/>
    </row>
    <row r="347" spans="2:32" ht="17.100000000000001" customHeight="1" x14ac:dyDescent="0.25">
      <c r="B347" s="632" t="str">
        <f>IF(Notes!E8="","",Notes!E8)</f>
        <v/>
      </c>
      <c r="C347" s="633"/>
      <c r="D347" s="633"/>
      <c r="E347" s="633"/>
      <c r="F347" s="633"/>
      <c r="G347" s="633"/>
      <c r="H347" s="633"/>
      <c r="I347" s="633"/>
      <c r="J347" s="633"/>
      <c r="K347" s="633"/>
      <c r="L347" s="633"/>
      <c r="M347" s="633"/>
      <c r="N347" s="633"/>
      <c r="O347" s="633"/>
      <c r="P347" s="633"/>
      <c r="Q347" s="633"/>
      <c r="R347" s="633"/>
      <c r="S347" s="633"/>
      <c r="T347" s="633"/>
      <c r="U347" s="633"/>
      <c r="V347" s="633"/>
      <c r="W347" s="633"/>
      <c r="X347" s="633"/>
      <c r="Y347" s="633"/>
      <c r="Z347" s="633"/>
      <c r="AA347" s="633"/>
      <c r="AB347" s="633"/>
      <c r="AC347" s="633"/>
      <c r="AD347" s="633"/>
      <c r="AE347" s="633"/>
      <c r="AF347" s="634"/>
    </row>
    <row r="348" spans="2:32" ht="17.100000000000001" customHeight="1" x14ac:dyDescent="0.25">
      <c r="B348" s="635"/>
      <c r="C348" s="636"/>
      <c r="D348" s="636"/>
      <c r="E348" s="636"/>
      <c r="F348" s="636"/>
      <c r="G348" s="636"/>
      <c r="H348" s="636"/>
      <c r="I348" s="636"/>
      <c r="J348" s="636"/>
      <c r="K348" s="636"/>
      <c r="L348" s="636"/>
      <c r="M348" s="636"/>
      <c r="N348" s="636"/>
      <c r="O348" s="636"/>
      <c r="P348" s="636"/>
      <c r="Q348" s="636"/>
      <c r="R348" s="636"/>
      <c r="S348" s="636"/>
      <c r="T348" s="636"/>
      <c r="U348" s="636"/>
      <c r="V348" s="636"/>
      <c r="W348" s="636"/>
      <c r="X348" s="636"/>
      <c r="Y348" s="636"/>
      <c r="Z348" s="636"/>
      <c r="AA348" s="636"/>
      <c r="AB348" s="636"/>
      <c r="AC348" s="636"/>
      <c r="AD348" s="636"/>
      <c r="AE348" s="636"/>
      <c r="AF348" s="637"/>
    </row>
    <row r="349" spans="2:32" ht="17.100000000000001" customHeight="1" x14ac:dyDescent="0.25">
      <c r="B349" s="635"/>
      <c r="C349" s="636"/>
      <c r="D349" s="636"/>
      <c r="E349" s="636"/>
      <c r="F349" s="636"/>
      <c r="G349" s="636"/>
      <c r="H349" s="636"/>
      <c r="I349" s="636"/>
      <c r="J349" s="636"/>
      <c r="K349" s="636"/>
      <c r="L349" s="636"/>
      <c r="M349" s="636"/>
      <c r="N349" s="636"/>
      <c r="O349" s="636"/>
      <c r="P349" s="636"/>
      <c r="Q349" s="636"/>
      <c r="R349" s="636"/>
      <c r="S349" s="636"/>
      <c r="T349" s="636"/>
      <c r="U349" s="636"/>
      <c r="V349" s="636"/>
      <c r="W349" s="636"/>
      <c r="X349" s="636"/>
      <c r="Y349" s="636"/>
      <c r="Z349" s="636"/>
      <c r="AA349" s="636"/>
      <c r="AB349" s="636"/>
      <c r="AC349" s="636"/>
      <c r="AD349" s="636"/>
      <c r="AE349" s="636"/>
      <c r="AF349" s="637"/>
    </row>
    <row r="350" spans="2:32" ht="17.100000000000001" customHeight="1" x14ac:dyDescent="0.25">
      <c r="B350" s="635"/>
      <c r="C350" s="636"/>
      <c r="D350" s="636"/>
      <c r="E350" s="636"/>
      <c r="F350" s="636"/>
      <c r="G350" s="636"/>
      <c r="H350" s="636"/>
      <c r="I350" s="636"/>
      <c r="J350" s="636"/>
      <c r="K350" s="636"/>
      <c r="L350" s="636"/>
      <c r="M350" s="636"/>
      <c r="N350" s="636"/>
      <c r="O350" s="636"/>
      <c r="P350" s="636"/>
      <c r="Q350" s="636"/>
      <c r="R350" s="636"/>
      <c r="S350" s="636"/>
      <c r="T350" s="636"/>
      <c r="U350" s="636"/>
      <c r="V350" s="636"/>
      <c r="W350" s="636"/>
      <c r="X350" s="636"/>
      <c r="Y350" s="636"/>
      <c r="Z350" s="636"/>
      <c r="AA350" s="636"/>
      <c r="AB350" s="636"/>
      <c r="AC350" s="636"/>
      <c r="AD350" s="636"/>
      <c r="AE350" s="636"/>
      <c r="AF350" s="637"/>
    </row>
    <row r="351" spans="2:32" ht="17.100000000000001" customHeight="1" x14ac:dyDescent="0.25">
      <c r="B351" s="635"/>
      <c r="C351" s="636"/>
      <c r="D351" s="636"/>
      <c r="E351" s="636"/>
      <c r="F351" s="636"/>
      <c r="G351" s="636"/>
      <c r="H351" s="636"/>
      <c r="I351" s="636"/>
      <c r="J351" s="636"/>
      <c r="K351" s="636"/>
      <c r="L351" s="636"/>
      <c r="M351" s="636"/>
      <c r="N351" s="636"/>
      <c r="O351" s="636"/>
      <c r="P351" s="636"/>
      <c r="Q351" s="636"/>
      <c r="R351" s="636"/>
      <c r="S351" s="636"/>
      <c r="T351" s="636"/>
      <c r="U351" s="636"/>
      <c r="V351" s="636"/>
      <c r="W351" s="636"/>
      <c r="X351" s="636"/>
      <c r="Y351" s="636"/>
      <c r="Z351" s="636"/>
      <c r="AA351" s="636"/>
      <c r="AB351" s="636"/>
      <c r="AC351" s="636"/>
      <c r="AD351" s="636"/>
      <c r="AE351" s="636"/>
      <c r="AF351" s="637"/>
    </row>
    <row r="352" spans="2:32" ht="17.100000000000001" customHeight="1" x14ac:dyDescent="0.25">
      <c r="B352" s="638"/>
      <c r="C352" s="639"/>
      <c r="D352" s="639"/>
      <c r="E352" s="639"/>
      <c r="F352" s="639"/>
      <c r="G352" s="639"/>
      <c r="H352" s="639"/>
      <c r="I352" s="639"/>
      <c r="J352" s="639"/>
      <c r="K352" s="639"/>
      <c r="L352" s="639"/>
      <c r="M352" s="639"/>
      <c r="N352" s="639"/>
      <c r="O352" s="639"/>
      <c r="P352" s="639"/>
      <c r="Q352" s="639"/>
      <c r="R352" s="639"/>
      <c r="S352" s="639"/>
      <c r="T352" s="639"/>
      <c r="U352" s="639"/>
      <c r="V352" s="639"/>
      <c r="W352" s="639"/>
      <c r="X352" s="639"/>
      <c r="Y352" s="639"/>
      <c r="Z352" s="639"/>
      <c r="AA352" s="639"/>
      <c r="AB352" s="639"/>
      <c r="AC352" s="639"/>
      <c r="AD352" s="639"/>
      <c r="AE352" s="639"/>
      <c r="AF352" s="640"/>
    </row>
    <row r="353" spans="2:32" ht="17.100000000000001" customHeight="1" x14ac:dyDescent="0.25">
      <c r="B353" s="605"/>
      <c r="C353" s="605"/>
      <c r="D353" s="605"/>
      <c r="E353" s="605"/>
      <c r="F353" s="605"/>
      <c r="G353" s="605"/>
      <c r="H353" s="605"/>
      <c r="I353" s="605"/>
      <c r="J353" s="605"/>
      <c r="K353" s="605"/>
      <c r="L353" s="605"/>
      <c r="M353" s="605"/>
      <c r="N353" s="605"/>
      <c r="O353" s="605"/>
      <c r="P353" s="605"/>
      <c r="Q353" s="605"/>
      <c r="R353" s="605"/>
      <c r="S353" s="605"/>
      <c r="T353" s="605"/>
      <c r="U353" s="605"/>
      <c r="V353" s="605"/>
      <c r="W353" s="605"/>
      <c r="X353" s="605"/>
      <c r="Y353" s="605"/>
      <c r="Z353" s="605"/>
      <c r="AA353" s="605"/>
      <c r="AB353" s="605"/>
      <c r="AC353" s="605"/>
      <c r="AD353" s="605"/>
      <c r="AE353" s="605"/>
      <c r="AF353" s="605"/>
    </row>
    <row r="354" spans="2:32" ht="17.100000000000001" hidden="1" customHeight="1" x14ac:dyDescent="0.25">
      <c r="B354" s="779" t="str">
        <f>IF(Notes!E15="","",Notes!E15)</f>
        <v xml:space="preserve">Additional Notes: </v>
      </c>
      <c r="C354" s="780"/>
      <c r="D354" s="780"/>
      <c r="E354" s="780"/>
      <c r="F354" s="780"/>
      <c r="G354" s="780"/>
      <c r="H354" s="780"/>
      <c r="I354" s="780"/>
      <c r="J354" s="780"/>
      <c r="K354" s="780"/>
      <c r="L354" s="780"/>
      <c r="M354" s="780"/>
      <c r="N354" s="780"/>
      <c r="O354" s="780"/>
      <c r="P354" s="780"/>
      <c r="Q354" s="780"/>
      <c r="R354" s="780"/>
      <c r="S354" s="780"/>
      <c r="T354" s="780"/>
      <c r="U354" s="780"/>
      <c r="V354" s="780"/>
      <c r="W354" s="780"/>
      <c r="X354" s="780"/>
      <c r="Y354" s="780"/>
      <c r="Z354" s="780"/>
      <c r="AA354" s="780"/>
      <c r="AB354" s="780"/>
      <c r="AC354" s="780"/>
      <c r="AD354" s="780"/>
      <c r="AE354" s="780"/>
      <c r="AF354" s="781"/>
    </row>
    <row r="355" spans="2:32" ht="17.100000000000001" hidden="1" customHeight="1" x14ac:dyDescent="0.25">
      <c r="B355" s="782" t="str">
        <f>IF(Notes!E16="","",Notes!E16)</f>
        <v/>
      </c>
      <c r="C355" s="783"/>
      <c r="D355" s="783"/>
      <c r="E355" s="783"/>
      <c r="F355" s="783"/>
      <c r="G355" s="783"/>
      <c r="H355" s="783"/>
      <c r="I355" s="783"/>
      <c r="J355" s="783"/>
      <c r="K355" s="783"/>
      <c r="L355" s="783"/>
      <c r="M355" s="783"/>
      <c r="N355" s="783"/>
      <c r="O355" s="783"/>
      <c r="P355" s="783"/>
      <c r="Q355" s="783"/>
      <c r="R355" s="783"/>
      <c r="S355" s="783"/>
      <c r="T355" s="783"/>
      <c r="U355" s="783"/>
      <c r="V355" s="783"/>
      <c r="W355" s="783"/>
      <c r="X355" s="783"/>
      <c r="Y355" s="783"/>
      <c r="Z355" s="783"/>
      <c r="AA355" s="783"/>
      <c r="AB355" s="783"/>
      <c r="AC355" s="783"/>
      <c r="AD355" s="783"/>
      <c r="AE355" s="783"/>
      <c r="AF355" s="784"/>
    </row>
    <row r="356" spans="2:32" ht="17.100000000000001" customHeight="1" x14ac:dyDescent="0.25">
      <c r="B356" s="605" t="str">
        <f>IF(Notes!E17="","",Notes!E17)</f>
        <v/>
      </c>
      <c r="C356" s="605"/>
      <c r="D356" s="605"/>
      <c r="E356" s="605"/>
      <c r="F356" s="605"/>
      <c r="G356" s="605"/>
      <c r="H356" s="605"/>
      <c r="I356" s="605"/>
      <c r="J356" s="605"/>
      <c r="K356" s="605"/>
      <c r="L356" s="605"/>
      <c r="M356" s="605"/>
      <c r="N356" s="605"/>
      <c r="O356" s="605"/>
      <c r="P356" s="605"/>
      <c r="Q356" s="605"/>
      <c r="R356" s="605"/>
      <c r="S356" s="605"/>
      <c r="T356" s="605"/>
      <c r="U356" s="605"/>
      <c r="V356" s="605"/>
      <c r="W356" s="605"/>
      <c r="X356" s="605"/>
      <c r="Y356" s="605"/>
      <c r="Z356" s="605"/>
      <c r="AA356" s="605"/>
      <c r="AB356" s="605"/>
      <c r="AC356" s="605"/>
      <c r="AD356" s="605"/>
      <c r="AE356" s="605"/>
      <c r="AF356" s="605"/>
    </row>
    <row r="357" spans="2:32" ht="17.100000000000001" customHeight="1" x14ac:dyDescent="0.25">
      <c r="B357" s="647" t="str">
        <f>IF(Notes!E18="","",Notes!E18)</f>
        <v>Notes:</v>
      </c>
      <c r="C357" s="647"/>
      <c r="D357" s="647"/>
      <c r="E357" s="647"/>
      <c r="F357" s="647"/>
      <c r="G357" s="647"/>
      <c r="H357" s="647"/>
      <c r="I357" s="647"/>
      <c r="J357" s="647"/>
      <c r="K357" s="647"/>
      <c r="L357" s="647"/>
      <c r="M357" s="647"/>
      <c r="N357" s="647"/>
      <c r="O357" s="647"/>
      <c r="P357" s="647"/>
      <c r="Q357" s="647"/>
      <c r="R357" s="647"/>
      <c r="S357" s="647"/>
      <c r="T357" s="647"/>
      <c r="U357" s="647"/>
      <c r="V357" s="647"/>
      <c r="W357" s="647"/>
      <c r="X357" s="647"/>
      <c r="Y357" s="647"/>
      <c r="Z357" s="647"/>
      <c r="AA357" s="647"/>
      <c r="AB357" s="647"/>
      <c r="AC357" s="647"/>
      <c r="AD357" s="647"/>
      <c r="AE357" s="647"/>
      <c r="AF357" s="647"/>
    </row>
    <row r="358" spans="2:32" ht="17.100000000000001" customHeight="1" x14ac:dyDescent="0.25">
      <c r="B358" s="605" t="str">
        <f>IF(Notes!E19="","",Notes!E19)</f>
        <v/>
      </c>
      <c r="C358" s="605"/>
      <c r="D358" s="605"/>
      <c r="E358" s="605"/>
      <c r="F358" s="605"/>
      <c r="G358" s="605"/>
      <c r="H358" s="605"/>
      <c r="I358" s="605"/>
      <c r="J358" s="605"/>
      <c r="K358" s="605"/>
      <c r="L358" s="605"/>
      <c r="M358" s="605"/>
      <c r="N358" s="605"/>
      <c r="O358" s="605"/>
      <c r="P358" s="605"/>
      <c r="Q358" s="605"/>
      <c r="R358" s="605"/>
      <c r="S358" s="605"/>
      <c r="T358" s="605"/>
      <c r="U358" s="605"/>
      <c r="V358" s="605"/>
      <c r="W358" s="605"/>
      <c r="X358" s="605"/>
      <c r="Y358" s="605"/>
      <c r="Z358" s="605"/>
      <c r="AA358" s="605"/>
      <c r="AB358" s="605"/>
      <c r="AC358" s="605"/>
      <c r="AD358" s="605"/>
      <c r="AE358" s="605"/>
      <c r="AF358" s="605"/>
    </row>
    <row r="359" spans="2:32" ht="17.100000000000001" customHeight="1" x14ac:dyDescent="0.25">
      <c r="B359" s="605" t="str">
        <f>IF(Notes!E20="","",Notes!E20)</f>
        <v/>
      </c>
      <c r="C359" s="605"/>
      <c r="D359" s="605"/>
      <c r="E359" s="605"/>
      <c r="F359" s="605"/>
      <c r="G359" s="605"/>
      <c r="H359" s="605"/>
      <c r="I359" s="605"/>
      <c r="J359" s="605"/>
      <c r="K359" s="605"/>
      <c r="L359" s="605"/>
      <c r="M359" s="605"/>
      <c r="N359" s="605"/>
      <c r="O359" s="605"/>
      <c r="P359" s="605"/>
      <c r="Q359" s="605"/>
      <c r="R359" s="605"/>
      <c r="S359" s="605"/>
      <c r="T359" s="605"/>
      <c r="U359" s="605"/>
      <c r="V359" s="605"/>
      <c r="W359" s="605"/>
      <c r="X359" s="605"/>
      <c r="Y359" s="605"/>
      <c r="Z359" s="605"/>
      <c r="AA359" s="605"/>
      <c r="AB359" s="605"/>
      <c r="AC359" s="605"/>
      <c r="AD359" s="605"/>
      <c r="AE359" s="605"/>
      <c r="AF359" s="605"/>
    </row>
    <row r="360" spans="2:32" ht="17.100000000000001" customHeight="1" x14ac:dyDescent="0.25">
      <c r="B360" s="605" t="str">
        <f>IF(Notes!E21="","",Notes!E21)</f>
        <v/>
      </c>
      <c r="C360" s="605"/>
      <c r="D360" s="605"/>
      <c r="E360" s="605"/>
      <c r="F360" s="605"/>
      <c r="G360" s="605"/>
      <c r="H360" s="605"/>
      <c r="I360" s="605"/>
      <c r="J360" s="605"/>
      <c r="K360" s="605"/>
      <c r="L360" s="605"/>
      <c r="M360" s="605"/>
      <c r="N360" s="605"/>
      <c r="O360" s="605"/>
      <c r="P360" s="605"/>
      <c r="Q360" s="605"/>
      <c r="R360" s="605"/>
      <c r="S360" s="605"/>
      <c r="T360" s="605"/>
      <c r="U360" s="605"/>
      <c r="V360" s="605"/>
      <c r="W360" s="605"/>
      <c r="X360" s="605"/>
      <c r="Y360" s="605"/>
      <c r="Z360" s="605"/>
      <c r="AA360" s="605"/>
      <c r="AB360" s="605"/>
      <c r="AC360" s="605"/>
      <c r="AD360" s="605"/>
      <c r="AE360" s="605"/>
      <c r="AF360" s="605"/>
    </row>
    <row r="361" spans="2:32" ht="17.100000000000001" customHeight="1" x14ac:dyDescent="0.25">
      <c r="B361" s="605" t="str">
        <f>IF(Notes!E22="","",Notes!E22)</f>
        <v/>
      </c>
      <c r="C361" s="605"/>
      <c r="D361" s="605"/>
      <c r="E361" s="605"/>
      <c r="F361" s="605"/>
      <c r="G361" s="605"/>
      <c r="H361" s="605"/>
      <c r="I361" s="605"/>
      <c r="J361" s="605"/>
      <c r="K361" s="605"/>
      <c r="L361" s="605"/>
      <c r="M361" s="605"/>
      <c r="N361" s="605"/>
      <c r="O361" s="605"/>
      <c r="P361" s="605"/>
      <c r="Q361" s="605"/>
      <c r="R361" s="605"/>
      <c r="S361" s="605"/>
      <c r="T361" s="605"/>
      <c r="U361" s="605"/>
      <c r="V361" s="605"/>
      <c r="W361" s="605"/>
      <c r="X361" s="605"/>
      <c r="Y361" s="605"/>
      <c r="Z361" s="605"/>
      <c r="AA361" s="605"/>
      <c r="AB361" s="605"/>
      <c r="AC361" s="605"/>
      <c r="AD361" s="605"/>
      <c r="AE361" s="605"/>
      <c r="AF361" s="605"/>
    </row>
    <row r="362" spans="2:32" ht="17.100000000000001" customHeight="1" x14ac:dyDescent="0.25">
      <c r="B362" s="605" t="str">
        <f>IF(Notes!E23="","",Notes!E23)</f>
        <v/>
      </c>
      <c r="C362" s="605"/>
      <c r="D362" s="605"/>
      <c r="E362" s="605"/>
      <c r="F362" s="605"/>
      <c r="G362" s="605"/>
      <c r="H362" s="605"/>
      <c r="I362" s="605"/>
      <c r="J362" s="605"/>
      <c r="K362" s="605"/>
      <c r="L362" s="605"/>
      <c r="M362" s="605"/>
      <c r="N362" s="605"/>
      <c r="O362" s="605"/>
      <c r="P362" s="605"/>
      <c r="Q362" s="605"/>
      <c r="R362" s="605"/>
      <c r="S362" s="605"/>
      <c r="T362" s="605"/>
      <c r="U362" s="605"/>
      <c r="V362" s="605"/>
      <c r="W362" s="605"/>
      <c r="X362" s="605"/>
      <c r="Y362" s="605"/>
      <c r="Z362" s="605"/>
      <c r="AA362" s="605"/>
      <c r="AB362" s="605"/>
      <c r="AC362" s="605"/>
      <c r="AD362" s="605"/>
      <c r="AE362" s="605"/>
      <c r="AF362" s="605"/>
    </row>
    <row r="363" spans="2:32" ht="17.100000000000001" customHeight="1" x14ac:dyDescent="0.25">
      <c r="B363" s="605" t="str">
        <f>IF(Notes!E24="","",Notes!E24)</f>
        <v/>
      </c>
      <c r="C363" s="605"/>
      <c r="D363" s="605"/>
      <c r="E363" s="605"/>
      <c r="F363" s="605"/>
      <c r="G363" s="605"/>
      <c r="H363" s="605"/>
      <c r="I363" s="605"/>
      <c r="J363" s="605"/>
      <c r="K363" s="605"/>
      <c r="L363" s="605"/>
      <c r="M363" s="605"/>
      <c r="N363" s="605"/>
      <c r="O363" s="605"/>
      <c r="P363" s="605"/>
      <c r="Q363" s="605"/>
      <c r="R363" s="605"/>
      <c r="S363" s="605"/>
      <c r="T363" s="605"/>
      <c r="U363" s="605"/>
      <c r="V363" s="605"/>
      <c r="W363" s="605"/>
      <c r="X363" s="605"/>
      <c r="Y363" s="605"/>
      <c r="Z363" s="605"/>
      <c r="AA363" s="605"/>
      <c r="AB363" s="605"/>
      <c r="AC363" s="605"/>
      <c r="AD363" s="605"/>
      <c r="AE363" s="605"/>
      <c r="AF363" s="605"/>
    </row>
    <row r="364" spans="2:32" ht="17.100000000000001" customHeight="1" x14ac:dyDescent="0.25">
      <c r="B364" s="605" t="str">
        <f>IF(Notes!E25="","",Notes!E25)</f>
        <v/>
      </c>
      <c r="C364" s="605"/>
      <c r="D364" s="605"/>
      <c r="E364" s="605"/>
      <c r="F364" s="605"/>
      <c r="G364" s="605"/>
      <c r="H364" s="605"/>
      <c r="I364" s="605"/>
      <c r="J364" s="605"/>
      <c r="K364" s="605"/>
      <c r="L364" s="605"/>
      <c r="M364" s="605"/>
      <c r="N364" s="605"/>
      <c r="O364" s="605"/>
      <c r="P364" s="605"/>
      <c r="Q364" s="605"/>
      <c r="R364" s="605"/>
      <c r="S364" s="605"/>
      <c r="T364" s="605"/>
      <c r="U364" s="605"/>
      <c r="V364" s="605"/>
      <c r="W364" s="605"/>
      <c r="X364" s="605"/>
      <c r="Y364" s="605"/>
      <c r="Z364" s="605"/>
      <c r="AA364" s="605"/>
      <c r="AB364" s="605"/>
      <c r="AC364" s="605"/>
      <c r="AD364" s="605"/>
      <c r="AE364" s="605"/>
      <c r="AF364" s="605"/>
    </row>
    <row r="365" spans="2:32" ht="17.100000000000001" customHeight="1" x14ac:dyDescent="0.25">
      <c r="B365" s="605" t="str">
        <f>IF(Notes!E26="","",Notes!E26)</f>
        <v/>
      </c>
      <c r="C365" s="605"/>
      <c r="D365" s="605"/>
      <c r="E365" s="605"/>
      <c r="F365" s="605"/>
      <c r="G365" s="605"/>
      <c r="H365" s="605"/>
      <c r="I365" s="605"/>
      <c r="J365" s="605"/>
      <c r="K365" s="605"/>
      <c r="L365" s="605"/>
      <c r="M365" s="605"/>
      <c r="N365" s="605"/>
      <c r="O365" s="605"/>
      <c r="P365" s="605"/>
      <c r="Q365" s="605"/>
      <c r="R365" s="605"/>
      <c r="S365" s="605"/>
      <c r="T365" s="605"/>
      <c r="U365" s="605"/>
      <c r="V365" s="605"/>
      <c r="W365" s="605"/>
      <c r="X365" s="605"/>
      <c r="Y365" s="605"/>
      <c r="Z365" s="605"/>
      <c r="AA365" s="605"/>
      <c r="AB365" s="605"/>
      <c r="AC365" s="605"/>
      <c r="AD365" s="605"/>
      <c r="AE365" s="605"/>
      <c r="AF365" s="605"/>
    </row>
    <row r="366" spans="2:32" ht="17.100000000000001" customHeight="1" x14ac:dyDescent="0.25">
      <c r="B366" s="605" t="str">
        <f>IF(Notes!E27="","",Notes!E27)</f>
        <v/>
      </c>
      <c r="C366" s="605"/>
      <c r="D366" s="605"/>
      <c r="E366" s="605"/>
      <c r="F366" s="605"/>
      <c r="G366" s="605"/>
      <c r="H366" s="605"/>
      <c r="I366" s="605"/>
      <c r="J366" s="605"/>
      <c r="K366" s="605"/>
      <c r="L366" s="605"/>
      <c r="M366" s="605"/>
      <c r="N366" s="605"/>
      <c r="O366" s="605"/>
      <c r="P366" s="605"/>
      <c r="Q366" s="605"/>
      <c r="R366" s="605"/>
      <c r="S366" s="605"/>
      <c r="T366" s="605"/>
      <c r="U366" s="605"/>
      <c r="V366" s="605"/>
      <c r="W366" s="605"/>
      <c r="X366" s="605"/>
      <c r="Y366" s="605"/>
      <c r="Z366" s="605"/>
      <c r="AA366" s="605"/>
      <c r="AB366" s="605"/>
      <c r="AC366" s="605"/>
      <c r="AD366" s="605"/>
      <c r="AE366" s="605"/>
      <c r="AF366" s="605"/>
    </row>
    <row r="367" spans="2:32" ht="17.100000000000001" customHeight="1" x14ac:dyDescent="0.25">
      <c r="B367" s="605" t="str">
        <f>IF(Notes!E28="","",Notes!E28)</f>
        <v/>
      </c>
      <c r="C367" s="605"/>
      <c r="D367" s="605"/>
      <c r="E367" s="605"/>
      <c r="F367" s="605"/>
      <c r="G367" s="605"/>
      <c r="H367" s="605"/>
      <c r="I367" s="605"/>
      <c r="J367" s="605"/>
      <c r="K367" s="605"/>
      <c r="L367" s="605"/>
      <c r="M367" s="605"/>
      <c r="N367" s="605"/>
      <c r="O367" s="605"/>
      <c r="P367" s="605"/>
      <c r="Q367" s="605"/>
      <c r="R367" s="605"/>
      <c r="S367" s="605"/>
      <c r="T367" s="605"/>
      <c r="U367" s="605"/>
      <c r="V367" s="605"/>
      <c r="W367" s="605"/>
      <c r="X367" s="605"/>
      <c r="Y367" s="605"/>
      <c r="Z367" s="605"/>
      <c r="AA367" s="605"/>
      <c r="AB367" s="605"/>
      <c r="AC367" s="605"/>
      <c r="AD367" s="605"/>
      <c r="AE367" s="605"/>
      <c r="AF367" s="605"/>
    </row>
    <row r="368" spans="2:32" ht="17.100000000000001" customHeight="1" x14ac:dyDescent="0.25">
      <c r="B368" s="605" t="str">
        <f>IF(Notes!E29="","",Notes!E29)</f>
        <v/>
      </c>
      <c r="C368" s="605"/>
      <c r="D368" s="605"/>
      <c r="E368" s="605"/>
      <c r="F368" s="605"/>
      <c r="G368" s="605"/>
      <c r="H368" s="605"/>
      <c r="I368" s="605"/>
      <c r="J368" s="605"/>
      <c r="K368" s="605"/>
      <c r="L368" s="605"/>
      <c r="M368" s="605"/>
      <c r="N368" s="605"/>
      <c r="O368" s="605"/>
      <c r="P368" s="605"/>
      <c r="Q368" s="605"/>
      <c r="R368" s="605"/>
      <c r="S368" s="605"/>
      <c r="T368" s="605"/>
      <c r="U368" s="605"/>
      <c r="V368" s="605"/>
      <c r="W368" s="605"/>
      <c r="X368" s="605"/>
      <c r="Y368" s="605"/>
      <c r="Z368" s="605"/>
      <c r="AA368" s="605"/>
      <c r="AB368" s="605"/>
      <c r="AC368" s="605"/>
      <c r="AD368" s="605"/>
      <c r="AE368" s="605"/>
      <c r="AF368" s="605"/>
    </row>
    <row r="369" spans="2:32" ht="17.100000000000001" customHeight="1" x14ac:dyDescent="0.25">
      <c r="B369" s="605" t="str">
        <f>IF(Notes!E30="","",Notes!E30)</f>
        <v/>
      </c>
      <c r="C369" s="605"/>
      <c r="D369" s="605"/>
      <c r="E369" s="605"/>
      <c r="F369" s="605"/>
      <c r="G369" s="605"/>
      <c r="H369" s="605"/>
      <c r="I369" s="605"/>
      <c r="J369" s="605"/>
      <c r="K369" s="605"/>
      <c r="L369" s="605"/>
      <c r="M369" s="605"/>
      <c r="N369" s="605"/>
      <c r="O369" s="605"/>
      <c r="P369" s="605"/>
      <c r="Q369" s="605"/>
      <c r="R369" s="605"/>
      <c r="S369" s="605"/>
      <c r="T369" s="605"/>
      <c r="U369" s="605"/>
      <c r="V369" s="605"/>
      <c r="W369" s="605"/>
      <c r="X369" s="605"/>
      <c r="Y369" s="605"/>
      <c r="Z369" s="605"/>
      <c r="AA369" s="605"/>
      <c r="AB369" s="605"/>
      <c r="AC369" s="605"/>
      <c r="AD369" s="605"/>
      <c r="AE369" s="605"/>
      <c r="AF369" s="605"/>
    </row>
    <row r="370" spans="2:32" ht="17.100000000000001" customHeight="1" x14ac:dyDescent="0.25">
      <c r="B370" s="605" t="str">
        <f>IF(Notes!E31="","",Notes!E31)</f>
        <v/>
      </c>
      <c r="C370" s="605"/>
      <c r="D370" s="605"/>
      <c r="E370" s="605"/>
      <c r="F370" s="605"/>
      <c r="G370" s="605"/>
      <c r="H370" s="605"/>
      <c r="I370" s="605"/>
      <c r="J370" s="605"/>
      <c r="K370" s="605"/>
      <c r="L370" s="605"/>
      <c r="M370" s="605"/>
      <c r="N370" s="605"/>
      <c r="O370" s="605"/>
      <c r="P370" s="605"/>
      <c r="Q370" s="605"/>
      <c r="R370" s="605"/>
      <c r="S370" s="605"/>
      <c r="T370" s="605"/>
      <c r="U370" s="605"/>
      <c r="V370" s="605"/>
      <c r="W370" s="605"/>
      <c r="X370" s="605"/>
      <c r="Y370" s="605"/>
      <c r="Z370" s="605"/>
      <c r="AA370" s="605"/>
      <c r="AB370" s="605"/>
      <c r="AC370" s="605"/>
      <c r="AD370" s="605"/>
      <c r="AE370" s="605"/>
      <c r="AF370" s="605"/>
    </row>
    <row r="371" spans="2:32" ht="17.100000000000001" customHeight="1" x14ac:dyDescent="0.25">
      <c r="B371" s="605" t="str">
        <f>IF(Notes!E32="","",Notes!E32)</f>
        <v/>
      </c>
      <c r="C371" s="605"/>
      <c r="D371" s="605"/>
      <c r="E371" s="605"/>
      <c r="F371" s="605"/>
      <c r="G371" s="605"/>
      <c r="H371" s="605"/>
      <c r="I371" s="605"/>
      <c r="J371" s="605"/>
      <c r="K371" s="605"/>
      <c r="L371" s="605"/>
      <c r="M371" s="605"/>
      <c r="N371" s="605"/>
      <c r="O371" s="605"/>
      <c r="P371" s="605"/>
      <c r="Q371" s="605"/>
      <c r="R371" s="605"/>
      <c r="S371" s="605"/>
      <c r="T371" s="605"/>
      <c r="U371" s="605"/>
      <c r="V371" s="605"/>
      <c r="W371" s="605"/>
      <c r="X371" s="605"/>
      <c r="Y371" s="605"/>
      <c r="Z371" s="605"/>
      <c r="AA371" s="605"/>
      <c r="AB371" s="605"/>
      <c r="AC371" s="605"/>
      <c r="AD371" s="605"/>
      <c r="AE371" s="605"/>
      <c r="AF371" s="605"/>
    </row>
    <row r="372" spans="2:32" ht="17.100000000000001" customHeight="1" x14ac:dyDescent="0.25">
      <c r="B372" s="605" t="str">
        <f>IF(Notes!E33="","",Notes!E33)</f>
        <v/>
      </c>
      <c r="C372" s="605"/>
      <c r="D372" s="605"/>
      <c r="E372" s="605"/>
      <c r="F372" s="605"/>
      <c r="G372" s="605"/>
      <c r="H372" s="605"/>
      <c r="I372" s="605"/>
      <c r="J372" s="605"/>
      <c r="K372" s="605"/>
      <c r="L372" s="605"/>
      <c r="M372" s="605"/>
      <c r="N372" s="605"/>
      <c r="O372" s="605"/>
      <c r="P372" s="605"/>
      <c r="Q372" s="605"/>
      <c r="R372" s="605"/>
      <c r="S372" s="605"/>
      <c r="T372" s="605"/>
      <c r="U372" s="605"/>
      <c r="V372" s="605"/>
      <c r="W372" s="605"/>
      <c r="X372" s="605"/>
      <c r="Y372" s="605"/>
      <c r="Z372" s="605"/>
      <c r="AA372" s="605"/>
      <c r="AB372" s="605"/>
      <c r="AC372" s="605"/>
      <c r="AD372" s="605"/>
      <c r="AE372" s="605"/>
      <c r="AF372" s="605"/>
    </row>
    <row r="373" spans="2:32" ht="17.100000000000001" customHeight="1" x14ac:dyDescent="0.25">
      <c r="B373" s="605" t="str">
        <f>IF(Notes!E34="","",Notes!E34)</f>
        <v/>
      </c>
      <c r="C373" s="605"/>
      <c r="D373" s="605"/>
      <c r="E373" s="605"/>
      <c r="F373" s="605"/>
      <c r="G373" s="605"/>
      <c r="H373" s="605"/>
      <c r="I373" s="605"/>
      <c r="J373" s="605"/>
      <c r="K373" s="605"/>
      <c r="L373" s="605"/>
      <c r="M373" s="605"/>
      <c r="N373" s="605"/>
      <c r="O373" s="605"/>
      <c r="P373" s="605"/>
      <c r="Q373" s="605"/>
      <c r="R373" s="605"/>
      <c r="S373" s="605"/>
      <c r="T373" s="605"/>
      <c r="U373" s="605"/>
      <c r="V373" s="605"/>
      <c r="W373" s="605"/>
      <c r="X373" s="605"/>
      <c r="Y373" s="605"/>
      <c r="Z373" s="605"/>
      <c r="AA373" s="605"/>
      <c r="AB373" s="605"/>
      <c r="AC373" s="605"/>
      <c r="AD373" s="605"/>
      <c r="AE373" s="605"/>
      <c r="AF373" s="605"/>
    </row>
    <row r="374" spans="2:32" ht="17.100000000000001" customHeight="1" x14ac:dyDescent="0.25">
      <c r="B374" s="605" t="str">
        <f>IF(Notes!E35="","",Notes!E35)</f>
        <v/>
      </c>
      <c r="C374" s="605"/>
      <c r="D374" s="605"/>
      <c r="E374" s="605"/>
      <c r="F374" s="605"/>
      <c r="G374" s="605"/>
      <c r="H374" s="605"/>
      <c r="I374" s="605"/>
      <c r="J374" s="605"/>
      <c r="K374" s="605"/>
      <c r="L374" s="605"/>
      <c r="M374" s="605"/>
      <c r="N374" s="605"/>
      <c r="O374" s="605"/>
      <c r="P374" s="605"/>
      <c r="Q374" s="605"/>
      <c r="R374" s="605"/>
      <c r="S374" s="605"/>
      <c r="T374" s="605"/>
      <c r="U374" s="605"/>
      <c r="V374" s="605"/>
      <c r="W374" s="605"/>
      <c r="X374" s="605"/>
      <c r="Y374" s="605"/>
      <c r="Z374" s="605"/>
      <c r="AA374" s="605"/>
      <c r="AB374" s="605"/>
      <c r="AC374" s="605"/>
      <c r="AD374" s="605"/>
      <c r="AE374" s="605"/>
      <c r="AF374" s="605"/>
    </row>
    <row r="375" spans="2:32" ht="15" customHeight="1" x14ac:dyDescent="0.25">
      <c r="B375" s="731" t="str">
        <f>IF(Notes!E36="","",Notes!E36)</f>
        <v/>
      </c>
      <c r="C375" s="731"/>
      <c r="D375" s="731"/>
      <c r="E375" s="731"/>
      <c r="F375" s="731"/>
      <c r="G375" s="731"/>
      <c r="H375" s="731"/>
      <c r="I375" s="731"/>
      <c r="J375" s="731"/>
      <c r="K375" s="731"/>
      <c r="L375" s="731"/>
      <c r="M375" s="731"/>
      <c r="N375" s="731"/>
      <c r="O375" s="731"/>
      <c r="P375" s="731"/>
      <c r="Q375" s="731"/>
      <c r="R375" s="731"/>
      <c r="S375" s="731"/>
      <c r="T375" s="731"/>
      <c r="U375" s="731"/>
      <c r="V375" s="731"/>
      <c r="W375" s="731"/>
      <c r="X375" s="731"/>
      <c r="Y375" s="731"/>
      <c r="Z375" s="731"/>
      <c r="AA375" s="731"/>
      <c r="AB375" s="731"/>
      <c r="AC375" s="731"/>
      <c r="AD375" s="731"/>
      <c r="AE375" s="731"/>
      <c r="AF375" s="731"/>
    </row>
    <row r="376" spans="2:32" ht="17.100000000000001" customHeight="1" x14ac:dyDescent="0.25">
      <c r="B376" s="605" t="str">
        <f>IF(Notes!E37="","",Notes!E37)</f>
        <v/>
      </c>
      <c r="C376" s="605"/>
      <c r="D376" s="605"/>
      <c r="E376" s="605"/>
      <c r="F376" s="605"/>
      <c r="G376" s="605"/>
      <c r="H376" s="605"/>
      <c r="I376" s="605"/>
      <c r="J376" s="605"/>
      <c r="K376" s="605"/>
      <c r="L376" s="605"/>
      <c r="M376" s="605"/>
      <c r="N376" s="605"/>
      <c r="O376" s="605"/>
      <c r="P376" s="605"/>
      <c r="Q376" s="605"/>
      <c r="R376" s="605"/>
      <c r="S376" s="605"/>
      <c r="T376" s="605"/>
      <c r="U376" s="605"/>
      <c r="V376" s="605"/>
      <c r="W376" s="605"/>
      <c r="X376" s="605"/>
      <c r="Y376" s="605"/>
      <c r="Z376" s="605"/>
      <c r="AA376" s="605"/>
      <c r="AB376" s="605"/>
      <c r="AC376" s="605"/>
      <c r="AD376" s="605"/>
      <c r="AE376" s="605"/>
      <c r="AF376" s="605"/>
    </row>
    <row r="377" spans="2:32" ht="17.100000000000001" customHeight="1" x14ac:dyDescent="0.25">
      <c r="B377" s="605" t="str">
        <f>IF(Notes!E38="","",Notes!E38)</f>
        <v/>
      </c>
      <c r="C377" s="605"/>
      <c r="D377" s="605"/>
      <c r="E377" s="605"/>
      <c r="F377" s="605"/>
      <c r="G377" s="605"/>
      <c r="H377" s="605"/>
      <c r="I377" s="605"/>
      <c r="J377" s="605"/>
      <c r="K377" s="605"/>
      <c r="L377" s="605"/>
      <c r="M377" s="605"/>
      <c r="N377" s="605"/>
      <c r="O377" s="605"/>
      <c r="P377" s="605"/>
      <c r="Q377" s="605"/>
      <c r="R377" s="605"/>
      <c r="S377" s="605"/>
      <c r="T377" s="605"/>
      <c r="U377" s="605"/>
      <c r="V377" s="605"/>
      <c r="W377" s="605"/>
      <c r="X377" s="605"/>
      <c r="Y377" s="605"/>
      <c r="Z377" s="605"/>
      <c r="AA377" s="605"/>
      <c r="AB377" s="605"/>
      <c r="AC377" s="605"/>
      <c r="AD377" s="605"/>
      <c r="AE377" s="605"/>
      <c r="AF377" s="605"/>
    </row>
    <row r="378" spans="2:32" ht="17.100000000000001" customHeight="1" x14ac:dyDescent="0.25">
      <c r="B378" s="605" t="str">
        <f>IF(Notes!E39="","",Notes!E39)</f>
        <v/>
      </c>
      <c r="C378" s="605"/>
      <c r="D378" s="605"/>
      <c r="E378" s="605"/>
      <c r="F378" s="605"/>
      <c r="G378" s="605"/>
      <c r="H378" s="605"/>
      <c r="I378" s="605"/>
      <c r="J378" s="605"/>
      <c r="K378" s="605"/>
      <c r="L378" s="605"/>
      <c r="M378" s="605"/>
      <c r="N378" s="605"/>
      <c r="O378" s="605"/>
      <c r="P378" s="605"/>
      <c r="Q378" s="605"/>
      <c r="R378" s="605"/>
      <c r="S378" s="605"/>
      <c r="T378" s="605"/>
      <c r="U378" s="605"/>
      <c r="V378" s="605"/>
      <c r="W378" s="605"/>
      <c r="X378" s="605"/>
      <c r="Y378" s="605"/>
      <c r="Z378" s="605"/>
      <c r="AA378" s="605"/>
      <c r="AB378" s="605"/>
      <c r="AC378" s="605"/>
      <c r="AD378" s="605"/>
      <c r="AE378" s="605"/>
      <c r="AF378" s="605"/>
    </row>
    <row r="379" spans="2:32" ht="17.100000000000001" customHeight="1" x14ac:dyDescent="0.25">
      <c r="B379" s="605" t="str">
        <f>IF(Notes!E40="","",Notes!E40)</f>
        <v/>
      </c>
      <c r="C379" s="605"/>
      <c r="D379" s="605"/>
      <c r="E379" s="605"/>
      <c r="F379" s="605"/>
      <c r="G379" s="605"/>
      <c r="H379" s="605"/>
      <c r="I379" s="605"/>
      <c r="J379" s="605"/>
      <c r="K379" s="605"/>
      <c r="L379" s="605"/>
      <c r="M379" s="605"/>
      <c r="N379" s="605"/>
      <c r="O379" s="605"/>
      <c r="P379" s="605"/>
      <c r="Q379" s="605"/>
      <c r="R379" s="605"/>
      <c r="S379" s="605"/>
      <c r="T379" s="605"/>
      <c r="U379" s="605"/>
      <c r="V379" s="605"/>
      <c r="W379" s="605"/>
      <c r="X379" s="605"/>
      <c r="Y379" s="605"/>
      <c r="Z379" s="605"/>
      <c r="AA379" s="605"/>
      <c r="AB379" s="605"/>
      <c r="AC379" s="605"/>
      <c r="AD379" s="605"/>
      <c r="AE379" s="605"/>
      <c r="AF379" s="605"/>
    </row>
    <row r="380" spans="2:32" ht="17.100000000000001" customHeight="1" x14ac:dyDescent="0.25">
      <c r="B380" s="605" t="str">
        <f>IF(Notes!E41="","",Notes!E41)</f>
        <v/>
      </c>
      <c r="C380" s="605"/>
      <c r="D380" s="605"/>
      <c r="E380" s="605"/>
      <c r="F380" s="605"/>
      <c r="G380" s="605"/>
      <c r="H380" s="605"/>
      <c r="I380" s="605"/>
      <c r="J380" s="605"/>
      <c r="K380" s="605"/>
      <c r="L380" s="605"/>
      <c r="M380" s="605"/>
      <c r="N380" s="605"/>
      <c r="O380" s="605"/>
      <c r="P380" s="605"/>
      <c r="Q380" s="605"/>
      <c r="R380" s="605"/>
      <c r="S380" s="605"/>
      <c r="T380" s="605"/>
      <c r="U380" s="605"/>
      <c r="V380" s="605"/>
      <c r="W380" s="605"/>
      <c r="X380" s="605"/>
      <c r="Y380" s="605"/>
      <c r="Z380" s="605"/>
      <c r="AA380" s="605"/>
      <c r="AB380" s="605"/>
      <c r="AC380" s="605"/>
      <c r="AD380" s="605"/>
      <c r="AE380" s="605"/>
      <c r="AF380" s="605"/>
    </row>
    <row r="381" spans="2:32" ht="17.100000000000001" customHeight="1" x14ac:dyDescent="0.25">
      <c r="B381" s="605" t="str">
        <f>IF(Notes!E42="","",Notes!E42)</f>
        <v/>
      </c>
      <c r="C381" s="605"/>
      <c r="D381" s="605"/>
      <c r="E381" s="605"/>
      <c r="F381" s="605"/>
      <c r="G381" s="605"/>
      <c r="H381" s="605"/>
      <c r="I381" s="605"/>
      <c r="J381" s="605"/>
      <c r="K381" s="605"/>
      <c r="L381" s="605"/>
      <c r="M381" s="605"/>
      <c r="N381" s="605"/>
      <c r="O381" s="605"/>
      <c r="P381" s="605"/>
      <c r="Q381" s="605"/>
      <c r="R381" s="605"/>
      <c r="S381" s="605"/>
      <c r="T381" s="605"/>
      <c r="U381" s="605"/>
      <c r="V381" s="605"/>
      <c r="W381" s="605"/>
      <c r="X381" s="605"/>
      <c r="Y381" s="605"/>
      <c r="Z381" s="605"/>
      <c r="AA381" s="605"/>
      <c r="AB381" s="605"/>
      <c r="AC381" s="605"/>
      <c r="AD381" s="605"/>
      <c r="AE381" s="605"/>
      <c r="AF381" s="605"/>
    </row>
    <row r="382" spans="2:32" ht="17.100000000000001" customHeight="1" x14ac:dyDescent="0.25">
      <c r="B382" s="605" t="str">
        <f>IF(Notes!E43="","",Notes!E43)</f>
        <v/>
      </c>
      <c r="C382" s="605"/>
      <c r="D382" s="605"/>
      <c r="E382" s="605"/>
      <c r="F382" s="605"/>
      <c r="G382" s="605"/>
      <c r="H382" s="605"/>
      <c r="I382" s="605"/>
      <c r="J382" s="605"/>
      <c r="K382" s="605"/>
      <c r="L382" s="605"/>
      <c r="M382" s="605"/>
      <c r="N382" s="605"/>
      <c r="O382" s="605"/>
      <c r="P382" s="605"/>
      <c r="Q382" s="605"/>
      <c r="R382" s="605"/>
      <c r="S382" s="605"/>
      <c r="T382" s="605"/>
      <c r="U382" s="605"/>
      <c r="V382" s="605"/>
      <c r="W382" s="605"/>
      <c r="X382" s="605"/>
      <c r="Y382" s="605"/>
      <c r="Z382" s="605"/>
      <c r="AA382" s="605"/>
      <c r="AB382" s="605"/>
      <c r="AC382" s="605"/>
      <c r="AD382" s="605"/>
      <c r="AE382" s="605"/>
      <c r="AF382" s="605"/>
    </row>
    <row r="383" spans="2:32" ht="17.100000000000001" customHeight="1" x14ac:dyDescent="0.25">
      <c r="B383" s="605" t="str">
        <f>IF(Notes!E44="","",Notes!E44)</f>
        <v/>
      </c>
      <c r="C383" s="605"/>
      <c r="D383" s="605"/>
      <c r="E383" s="605"/>
      <c r="F383" s="605"/>
      <c r="G383" s="605"/>
      <c r="H383" s="605"/>
      <c r="I383" s="605"/>
      <c r="J383" s="605"/>
      <c r="K383" s="605"/>
      <c r="L383" s="605"/>
      <c r="M383" s="605"/>
      <c r="N383" s="605"/>
      <c r="O383" s="605"/>
      <c r="P383" s="605"/>
      <c r="Q383" s="605"/>
      <c r="R383" s="605"/>
      <c r="S383" s="605"/>
      <c r="T383" s="605"/>
      <c r="U383" s="605"/>
      <c r="V383" s="605"/>
      <c r="W383" s="605"/>
      <c r="X383" s="605"/>
      <c r="Y383" s="605"/>
      <c r="Z383" s="605"/>
      <c r="AA383" s="605"/>
      <c r="AB383" s="605"/>
      <c r="AC383" s="605"/>
      <c r="AD383" s="605"/>
      <c r="AE383" s="605"/>
      <c r="AF383" s="605"/>
    </row>
    <row r="384" spans="2:32" ht="17.100000000000001" customHeight="1" x14ac:dyDescent="0.25">
      <c r="B384" s="605" t="str">
        <f>IF(Notes!E45="","",Notes!E45)</f>
        <v/>
      </c>
      <c r="C384" s="605"/>
      <c r="D384" s="605"/>
      <c r="E384" s="605"/>
      <c r="F384" s="605"/>
      <c r="G384" s="605"/>
      <c r="H384" s="605"/>
      <c r="I384" s="605"/>
      <c r="J384" s="605"/>
      <c r="K384" s="605"/>
      <c r="L384" s="605"/>
      <c r="M384" s="605"/>
      <c r="N384" s="605"/>
      <c r="O384" s="605"/>
      <c r="P384" s="605"/>
      <c r="Q384" s="605"/>
      <c r="R384" s="605"/>
      <c r="S384" s="605"/>
      <c r="T384" s="605"/>
      <c r="U384" s="605"/>
      <c r="V384" s="605"/>
      <c r="W384" s="605"/>
      <c r="X384" s="605"/>
      <c r="Y384" s="605"/>
      <c r="Z384" s="605"/>
      <c r="AA384" s="605"/>
      <c r="AB384" s="605"/>
      <c r="AC384" s="605"/>
      <c r="AD384" s="605"/>
      <c r="AE384" s="605"/>
      <c r="AF384" s="605"/>
    </row>
    <row r="385" spans="2:32" ht="17.100000000000001" customHeight="1" x14ac:dyDescent="0.25">
      <c r="B385" s="605" t="str">
        <f>IF(Notes!E46="","",Notes!E46)</f>
        <v/>
      </c>
      <c r="C385" s="605"/>
      <c r="D385" s="605"/>
      <c r="E385" s="605"/>
      <c r="F385" s="605"/>
      <c r="G385" s="605"/>
      <c r="H385" s="605"/>
      <c r="I385" s="605"/>
      <c r="J385" s="605"/>
      <c r="K385" s="605"/>
      <c r="L385" s="605"/>
      <c r="M385" s="605"/>
      <c r="N385" s="605"/>
      <c r="O385" s="605"/>
      <c r="P385" s="605"/>
      <c r="Q385" s="605"/>
      <c r="R385" s="605"/>
      <c r="S385" s="605"/>
      <c r="T385" s="605"/>
      <c r="U385" s="605"/>
      <c r="V385" s="605"/>
      <c r="W385" s="605"/>
      <c r="X385" s="605"/>
      <c r="Y385" s="605"/>
      <c r="Z385" s="605"/>
      <c r="AA385" s="605"/>
      <c r="AB385" s="605"/>
      <c r="AC385" s="605"/>
      <c r="AD385" s="605"/>
      <c r="AE385" s="605"/>
      <c r="AF385" s="605"/>
    </row>
    <row r="386" spans="2:32" ht="17.100000000000001" customHeight="1" x14ac:dyDescent="0.25">
      <c r="B386" s="605" t="str">
        <f>IF(Notes!E47="","",Notes!E47)</f>
        <v/>
      </c>
      <c r="C386" s="605"/>
      <c r="D386" s="605"/>
      <c r="E386" s="605"/>
      <c r="F386" s="605"/>
      <c r="G386" s="605"/>
      <c r="H386" s="605"/>
      <c r="I386" s="605"/>
      <c r="J386" s="605"/>
      <c r="K386" s="605"/>
      <c r="L386" s="605"/>
      <c r="M386" s="605"/>
      <c r="N386" s="605"/>
      <c r="O386" s="605"/>
      <c r="P386" s="605"/>
      <c r="Q386" s="605"/>
      <c r="R386" s="605"/>
      <c r="S386" s="605"/>
      <c r="T386" s="605"/>
      <c r="U386" s="605"/>
      <c r="V386" s="605"/>
      <c r="W386" s="605"/>
      <c r="X386" s="605"/>
      <c r="Y386" s="605"/>
      <c r="Z386" s="605"/>
      <c r="AA386" s="605"/>
      <c r="AB386" s="605"/>
      <c r="AC386" s="605"/>
      <c r="AD386" s="605"/>
      <c r="AE386" s="605"/>
      <c r="AF386" s="605"/>
    </row>
    <row r="387" spans="2:32" ht="17.100000000000001" customHeight="1" x14ac:dyDescent="0.25">
      <c r="B387" s="605" t="str">
        <f>IF(Notes!E48="","",Notes!E48)</f>
        <v/>
      </c>
      <c r="C387" s="605"/>
      <c r="D387" s="605"/>
      <c r="E387" s="605"/>
      <c r="F387" s="605"/>
      <c r="G387" s="605"/>
      <c r="H387" s="605"/>
      <c r="I387" s="605"/>
      <c r="J387" s="605"/>
      <c r="K387" s="605"/>
      <c r="L387" s="605"/>
      <c r="M387" s="605"/>
      <c r="N387" s="605"/>
      <c r="O387" s="605"/>
      <c r="P387" s="605"/>
      <c r="Q387" s="605"/>
      <c r="R387" s="605"/>
      <c r="S387" s="605"/>
      <c r="T387" s="605"/>
      <c r="U387" s="605"/>
      <c r="V387" s="605"/>
      <c r="W387" s="605"/>
      <c r="X387" s="605"/>
      <c r="Y387" s="605"/>
      <c r="Z387" s="605"/>
      <c r="AA387" s="605"/>
      <c r="AB387" s="605"/>
      <c r="AC387" s="605"/>
      <c r="AD387" s="605"/>
      <c r="AE387" s="605"/>
      <c r="AF387" s="605"/>
    </row>
    <row r="388" spans="2:32" ht="16.5" customHeight="1" x14ac:dyDescent="0.25">
      <c r="B388" s="605" t="str">
        <f>IF(Notes!E49="","",Notes!E49)</f>
        <v/>
      </c>
      <c r="C388" s="605"/>
      <c r="D388" s="605"/>
      <c r="E388" s="605"/>
      <c r="F388" s="605"/>
      <c r="G388" s="605"/>
      <c r="H388" s="605"/>
      <c r="I388" s="605"/>
      <c r="J388" s="605"/>
      <c r="K388" s="605"/>
      <c r="L388" s="605"/>
      <c r="M388" s="605"/>
      <c r="N388" s="605"/>
      <c r="O388" s="605"/>
      <c r="P388" s="605"/>
      <c r="Q388" s="605"/>
      <c r="R388" s="605"/>
      <c r="S388" s="605"/>
      <c r="T388" s="605"/>
      <c r="U388" s="605"/>
      <c r="V388" s="605"/>
      <c r="W388" s="605"/>
      <c r="X388" s="605"/>
      <c r="Y388" s="605"/>
      <c r="Z388" s="605"/>
      <c r="AA388" s="605"/>
      <c r="AB388" s="605"/>
      <c r="AC388" s="605"/>
      <c r="AD388" s="605"/>
      <c r="AE388" s="605"/>
      <c r="AF388" s="605"/>
    </row>
    <row r="389" spans="2:32" ht="16.5" customHeight="1" x14ac:dyDescent="0.25">
      <c r="B389" s="605" t="str">
        <f>IF(Notes!E50="","",Notes!E50)</f>
        <v/>
      </c>
      <c r="C389" s="605"/>
      <c r="D389" s="605"/>
      <c r="E389" s="605"/>
      <c r="F389" s="605"/>
      <c r="G389" s="605"/>
      <c r="H389" s="605"/>
      <c r="I389" s="605"/>
      <c r="J389" s="605"/>
      <c r="K389" s="605"/>
      <c r="L389" s="605"/>
      <c r="M389" s="605"/>
      <c r="N389" s="605"/>
      <c r="O389" s="605"/>
      <c r="P389" s="605"/>
      <c r="Q389" s="605"/>
      <c r="R389" s="605"/>
      <c r="S389" s="605"/>
      <c r="T389" s="605"/>
      <c r="U389" s="605"/>
      <c r="V389" s="605"/>
      <c r="W389" s="605"/>
      <c r="X389" s="605"/>
      <c r="Y389" s="605"/>
      <c r="Z389" s="605"/>
      <c r="AA389" s="605"/>
      <c r="AB389" s="605"/>
      <c r="AC389" s="605"/>
      <c r="AD389" s="605"/>
      <c r="AE389" s="605"/>
      <c r="AF389" s="605"/>
    </row>
    <row r="390" spans="2:32" ht="16.5" customHeight="1" x14ac:dyDescent="0.25">
      <c r="B390" s="605" t="str">
        <f>IF(Notes!E51="","",Notes!E51)</f>
        <v/>
      </c>
      <c r="C390" s="605"/>
      <c r="D390" s="605"/>
      <c r="E390" s="605"/>
      <c r="F390" s="605"/>
      <c r="G390" s="605"/>
      <c r="H390" s="605"/>
      <c r="I390" s="605"/>
      <c r="J390" s="605"/>
      <c r="K390" s="605"/>
      <c r="L390" s="605"/>
      <c r="M390" s="605"/>
      <c r="N390" s="605"/>
      <c r="O390" s="605"/>
      <c r="P390" s="605"/>
      <c r="Q390" s="605"/>
      <c r="R390" s="605"/>
      <c r="S390" s="605"/>
      <c r="T390" s="605"/>
      <c r="U390" s="605"/>
      <c r="V390" s="605"/>
      <c r="W390" s="605"/>
      <c r="X390" s="605"/>
      <c r="Y390" s="605"/>
      <c r="Z390" s="605"/>
      <c r="AA390" s="605"/>
      <c r="AB390" s="605"/>
      <c r="AC390" s="605"/>
      <c r="AD390" s="605"/>
      <c r="AE390" s="605"/>
      <c r="AF390" s="605"/>
    </row>
    <row r="391" spans="2:32" ht="16.5" customHeight="1" x14ac:dyDescent="0.25">
      <c r="B391" s="605" t="str">
        <f>IF(Notes!E52="","",Notes!E52)</f>
        <v/>
      </c>
      <c r="C391" s="605"/>
      <c r="D391" s="605"/>
      <c r="E391" s="605"/>
      <c r="F391" s="605"/>
      <c r="G391" s="605"/>
      <c r="H391" s="605"/>
      <c r="I391" s="605"/>
      <c r="J391" s="605"/>
      <c r="K391" s="605"/>
      <c r="L391" s="605"/>
      <c r="M391" s="605"/>
      <c r="N391" s="605"/>
      <c r="O391" s="605"/>
      <c r="P391" s="605"/>
      <c r="Q391" s="605"/>
      <c r="R391" s="605"/>
      <c r="S391" s="605"/>
      <c r="T391" s="605"/>
      <c r="U391" s="605"/>
      <c r="V391" s="605"/>
      <c r="W391" s="605"/>
      <c r="X391" s="605"/>
      <c r="Y391" s="605"/>
      <c r="Z391" s="605"/>
      <c r="AA391" s="605"/>
      <c r="AB391" s="605"/>
      <c r="AC391" s="605"/>
      <c r="AD391" s="605"/>
      <c r="AE391" s="605"/>
      <c r="AF391" s="605"/>
    </row>
    <row r="392" spans="2:32" ht="17.100000000000001" customHeight="1" x14ac:dyDescent="0.25">
      <c r="B392" s="605" t="str">
        <f>IF(Notes!E53="","",Notes!E53)</f>
        <v/>
      </c>
      <c r="C392" s="605"/>
      <c r="D392" s="605"/>
      <c r="E392" s="605"/>
      <c r="F392" s="605"/>
      <c r="G392" s="605"/>
      <c r="H392" s="605"/>
      <c r="I392" s="605"/>
      <c r="J392" s="605"/>
      <c r="K392" s="605"/>
      <c r="L392" s="605"/>
      <c r="M392" s="605"/>
      <c r="N392" s="605"/>
      <c r="O392" s="605"/>
      <c r="P392" s="605"/>
      <c r="Q392" s="605"/>
      <c r="R392" s="605"/>
      <c r="S392" s="605"/>
      <c r="T392" s="605"/>
      <c r="U392" s="605"/>
      <c r="V392" s="605"/>
      <c r="W392" s="605"/>
      <c r="X392" s="605"/>
      <c r="Y392" s="605"/>
      <c r="Z392" s="605"/>
      <c r="AA392" s="605"/>
      <c r="AB392" s="605"/>
      <c r="AC392" s="605"/>
      <c r="AD392" s="605"/>
      <c r="AE392" s="605"/>
      <c r="AF392" s="605"/>
    </row>
    <row r="393" spans="2:32" ht="16.5" customHeight="1" x14ac:dyDescent="0.25">
      <c r="B393" s="605" t="str">
        <f>IF(Notes!E54="","",Notes!E54)</f>
        <v/>
      </c>
      <c r="C393" s="605"/>
      <c r="D393" s="605"/>
      <c r="E393" s="605"/>
      <c r="F393" s="605"/>
      <c r="G393" s="605"/>
      <c r="H393" s="605"/>
      <c r="I393" s="605"/>
      <c r="J393" s="605"/>
      <c r="K393" s="605"/>
      <c r="L393" s="605"/>
      <c r="M393" s="605"/>
      <c r="N393" s="605"/>
      <c r="O393" s="605"/>
      <c r="P393" s="605"/>
      <c r="Q393" s="605"/>
      <c r="R393" s="605"/>
      <c r="S393" s="605"/>
      <c r="T393" s="605"/>
      <c r="U393" s="605"/>
      <c r="V393" s="605"/>
      <c r="W393" s="605"/>
      <c r="X393" s="605"/>
      <c r="Y393" s="605"/>
      <c r="Z393" s="605"/>
      <c r="AA393" s="605"/>
      <c r="AB393" s="605"/>
      <c r="AC393" s="605"/>
      <c r="AD393" s="605"/>
      <c r="AE393" s="605"/>
      <c r="AF393" s="605"/>
    </row>
    <row r="394" spans="2:32" ht="16.5" customHeight="1" x14ac:dyDescent="0.25">
      <c r="B394" s="605" t="str">
        <f>IF(Notes!E55="","",Notes!E55)</f>
        <v/>
      </c>
      <c r="C394" s="605"/>
      <c r="D394" s="605"/>
      <c r="E394" s="605"/>
      <c r="F394" s="605"/>
      <c r="G394" s="605"/>
      <c r="H394" s="605"/>
      <c r="I394" s="605"/>
      <c r="J394" s="605"/>
      <c r="K394" s="605"/>
      <c r="L394" s="605"/>
      <c r="M394" s="605"/>
      <c r="N394" s="605"/>
      <c r="O394" s="605"/>
      <c r="P394" s="605"/>
      <c r="Q394" s="605"/>
      <c r="R394" s="605"/>
      <c r="S394" s="605"/>
      <c r="T394" s="605"/>
      <c r="U394" s="605"/>
      <c r="V394" s="605"/>
      <c r="W394" s="605"/>
      <c r="X394" s="605"/>
      <c r="Y394" s="605"/>
      <c r="Z394" s="605"/>
      <c r="AA394" s="605"/>
      <c r="AB394" s="605"/>
      <c r="AC394" s="605"/>
      <c r="AD394" s="605"/>
      <c r="AE394" s="605"/>
      <c r="AF394" s="605"/>
    </row>
    <row r="395" spans="2:32" ht="16.5" customHeight="1" x14ac:dyDescent="0.25">
      <c r="B395" s="605" t="str">
        <f>IF(Notes!E56="","",Notes!E56)</f>
        <v/>
      </c>
      <c r="C395" s="605"/>
      <c r="D395" s="605"/>
      <c r="E395" s="605"/>
      <c r="F395" s="605"/>
      <c r="G395" s="605"/>
      <c r="H395" s="605"/>
      <c r="I395" s="605"/>
      <c r="J395" s="605"/>
      <c r="K395" s="605"/>
      <c r="L395" s="605"/>
      <c r="M395" s="605"/>
      <c r="N395" s="605"/>
      <c r="O395" s="605"/>
      <c r="P395" s="605"/>
      <c r="Q395" s="605"/>
      <c r="R395" s="605"/>
      <c r="S395" s="605"/>
      <c r="T395" s="605"/>
      <c r="U395" s="605"/>
      <c r="V395" s="605"/>
      <c r="W395" s="605"/>
      <c r="X395" s="605"/>
      <c r="Y395" s="605"/>
      <c r="Z395" s="605"/>
      <c r="AA395" s="605"/>
      <c r="AB395" s="605"/>
      <c r="AC395" s="605"/>
      <c r="AD395" s="605"/>
      <c r="AE395" s="605"/>
      <c r="AF395" s="605"/>
    </row>
    <row r="396" spans="2:32" ht="17.25" customHeight="1" x14ac:dyDescent="0.25">
      <c r="B396" s="605" t="str">
        <f>IF(Notes!E57="","",Notes!E57)</f>
        <v/>
      </c>
      <c r="C396" s="605"/>
      <c r="D396" s="605"/>
      <c r="E396" s="605"/>
      <c r="F396" s="605"/>
      <c r="G396" s="605"/>
      <c r="H396" s="605"/>
      <c r="I396" s="605"/>
      <c r="J396" s="605"/>
      <c r="K396" s="605"/>
      <c r="L396" s="605"/>
      <c r="M396" s="605"/>
      <c r="N396" s="605"/>
      <c r="O396" s="605"/>
      <c r="P396" s="605"/>
      <c r="Q396" s="605"/>
      <c r="R396" s="605"/>
      <c r="S396" s="605"/>
      <c r="T396" s="605"/>
      <c r="U396" s="605"/>
      <c r="V396" s="605"/>
      <c r="W396" s="605"/>
      <c r="X396" s="605"/>
      <c r="Y396" s="605"/>
      <c r="Z396" s="605"/>
      <c r="AA396" s="605"/>
      <c r="AB396" s="605"/>
      <c r="AC396" s="605"/>
      <c r="AD396" s="605"/>
      <c r="AE396" s="605"/>
      <c r="AF396" s="605"/>
    </row>
    <row r="397" spans="2:32" ht="16.5" customHeight="1" x14ac:dyDescent="0.25">
      <c r="B397" s="605" t="str">
        <f>IF(Notes!E58="","",Notes!E58)</f>
        <v/>
      </c>
      <c r="C397" s="605"/>
      <c r="D397" s="605"/>
      <c r="E397" s="605"/>
      <c r="F397" s="605"/>
      <c r="G397" s="605"/>
      <c r="H397" s="605"/>
      <c r="I397" s="605"/>
      <c r="J397" s="605"/>
      <c r="K397" s="605"/>
      <c r="L397" s="605"/>
      <c r="M397" s="605"/>
      <c r="N397" s="605"/>
      <c r="O397" s="605"/>
      <c r="P397" s="605"/>
      <c r="Q397" s="605"/>
      <c r="R397" s="605"/>
      <c r="S397" s="605"/>
      <c r="T397" s="605"/>
      <c r="U397" s="605"/>
      <c r="V397" s="605"/>
      <c r="W397" s="605"/>
      <c r="X397" s="605"/>
      <c r="Y397" s="605"/>
      <c r="Z397" s="605"/>
      <c r="AA397" s="605"/>
      <c r="AB397" s="605"/>
      <c r="AC397" s="605"/>
      <c r="AD397" s="605"/>
      <c r="AE397" s="605"/>
      <c r="AF397" s="605"/>
    </row>
    <row r="398" spans="2:32" ht="16.5" customHeight="1" x14ac:dyDescent="0.25">
      <c r="B398" s="605" t="str">
        <f>IF(Notes!E59="","",Notes!E59)</f>
        <v/>
      </c>
      <c r="C398" s="605"/>
      <c r="D398" s="605"/>
      <c r="E398" s="605"/>
      <c r="F398" s="605"/>
      <c r="G398" s="605"/>
      <c r="H398" s="605"/>
      <c r="I398" s="605"/>
      <c r="J398" s="605"/>
      <c r="K398" s="605"/>
      <c r="L398" s="605"/>
      <c r="M398" s="605"/>
      <c r="N398" s="605"/>
      <c r="O398" s="605"/>
      <c r="P398" s="605"/>
      <c r="Q398" s="605"/>
      <c r="R398" s="605"/>
      <c r="S398" s="605"/>
      <c r="T398" s="605"/>
      <c r="U398" s="605"/>
      <c r="V398" s="605"/>
      <c r="W398" s="605"/>
      <c r="X398" s="605"/>
      <c r="Y398" s="605"/>
      <c r="Z398" s="605"/>
      <c r="AA398" s="605"/>
      <c r="AB398" s="605"/>
      <c r="AC398" s="605"/>
      <c r="AD398" s="605"/>
      <c r="AE398" s="605"/>
      <c r="AF398" s="605"/>
    </row>
    <row r="399" spans="2:32" ht="16.5" customHeight="1" x14ac:dyDescent="0.25">
      <c r="B399" s="605" t="str">
        <f>IF(Notes!E60="","",Notes!E60)</f>
        <v/>
      </c>
      <c r="C399" s="605"/>
      <c r="D399" s="605"/>
      <c r="E399" s="605"/>
      <c r="F399" s="605"/>
      <c r="G399" s="605"/>
      <c r="H399" s="605"/>
      <c r="I399" s="605"/>
      <c r="J399" s="605"/>
      <c r="K399" s="605"/>
      <c r="L399" s="605"/>
      <c r="M399" s="605"/>
      <c r="N399" s="605"/>
      <c r="O399" s="605"/>
      <c r="P399" s="605"/>
      <c r="Q399" s="605"/>
      <c r="R399" s="605"/>
      <c r="S399" s="605"/>
      <c r="T399" s="605"/>
      <c r="U399" s="605"/>
      <c r="V399" s="605"/>
      <c r="W399" s="605"/>
      <c r="X399" s="605"/>
      <c r="Y399" s="605"/>
      <c r="Z399" s="605"/>
      <c r="AA399" s="605"/>
      <c r="AB399" s="605"/>
      <c r="AC399" s="605"/>
      <c r="AD399" s="605"/>
      <c r="AE399" s="605"/>
      <c r="AF399" s="605"/>
    </row>
    <row r="400" spans="2:32" ht="16.5" customHeight="1" x14ac:dyDescent="0.25">
      <c r="B400" s="605" t="str">
        <f>IF(Notes!E61="","",Notes!E61)</f>
        <v/>
      </c>
      <c r="C400" s="605"/>
      <c r="D400" s="605"/>
      <c r="E400" s="605"/>
      <c r="F400" s="605"/>
      <c r="G400" s="605"/>
      <c r="H400" s="605"/>
      <c r="I400" s="605"/>
      <c r="J400" s="605"/>
      <c r="K400" s="605"/>
      <c r="L400" s="605"/>
      <c r="M400" s="605"/>
      <c r="N400" s="605"/>
      <c r="O400" s="605"/>
      <c r="P400" s="605"/>
      <c r="Q400" s="605"/>
      <c r="R400" s="605"/>
      <c r="S400" s="605"/>
      <c r="T400" s="605"/>
      <c r="U400" s="605"/>
      <c r="V400" s="605"/>
      <c r="W400" s="605"/>
      <c r="X400" s="605"/>
      <c r="Y400" s="605"/>
      <c r="Z400" s="605"/>
      <c r="AA400" s="605"/>
      <c r="AB400" s="605"/>
      <c r="AC400" s="605"/>
      <c r="AD400" s="605"/>
      <c r="AE400" s="605"/>
      <c r="AF400" s="605"/>
    </row>
    <row r="401" spans="2:32" ht="16.5" customHeight="1" x14ac:dyDescent="0.25">
      <c r="B401" s="605" t="str">
        <f>IF(Notes!E62="","",Notes!E62)</f>
        <v/>
      </c>
      <c r="C401" s="605"/>
      <c r="D401" s="605"/>
      <c r="E401" s="605"/>
      <c r="F401" s="605"/>
      <c r="G401" s="605"/>
      <c r="H401" s="605"/>
      <c r="I401" s="605"/>
      <c r="J401" s="605"/>
      <c r="K401" s="605"/>
      <c r="L401" s="605"/>
      <c r="M401" s="605"/>
      <c r="N401" s="605"/>
      <c r="O401" s="605"/>
      <c r="P401" s="605"/>
      <c r="Q401" s="605"/>
      <c r="R401" s="605"/>
      <c r="S401" s="605"/>
      <c r="T401" s="605"/>
      <c r="U401" s="605"/>
      <c r="V401" s="605"/>
      <c r="W401" s="605"/>
      <c r="X401" s="605"/>
      <c r="Y401" s="605"/>
      <c r="Z401" s="605"/>
      <c r="AA401" s="605"/>
      <c r="AB401" s="605"/>
      <c r="AC401" s="605"/>
      <c r="AD401" s="605"/>
      <c r="AE401" s="605"/>
      <c r="AF401" s="605"/>
    </row>
    <row r="402" spans="2:32" ht="16.5" customHeight="1" x14ac:dyDescent="0.25">
      <c r="B402" s="605" t="str">
        <f>IF(Notes!E63="","",Notes!E63)</f>
        <v/>
      </c>
      <c r="C402" s="605"/>
      <c r="D402" s="605"/>
      <c r="E402" s="605"/>
      <c r="F402" s="605"/>
      <c r="G402" s="605"/>
      <c r="H402" s="605"/>
      <c r="I402" s="605"/>
      <c r="J402" s="605"/>
      <c r="K402" s="605"/>
      <c r="L402" s="605"/>
      <c r="M402" s="605"/>
      <c r="N402" s="605"/>
      <c r="O402" s="605"/>
      <c r="P402" s="605"/>
      <c r="Q402" s="605"/>
      <c r="R402" s="605"/>
      <c r="S402" s="605"/>
      <c r="T402" s="605"/>
      <c r="U402" s="605"/>
      <c r="V402" s="605"/>
      <c r="W402" s="605"/>
      <c r="X402" s="605"/>
      <c r="Y402" s="605"/>
      <c r="Z402" s="605"/>
      <c r="AA402" s="605"/>
      <c r="AB402" s="605"/>
      <c r="AC402" s="605"/>
      <c r="AD402" s="605"/>
      <c r="AE402" s="605"/>
      <c r="AF402" s="605"/>
    </row>
    <row r="403" spans="2:32" ht="16.5" customHeight="1" x14ac:dyDescent="0.25">
      <c r="B403" s="605" t="str">
        <f>IF(Notes!E64="","",Notes!E64)</f>
        <v/>
      </c>
      <c r="C403" s="605"/>
      <c r="D403" s="605"/>
      <c r="E403" s="605"/>
      <c r="F403" s="605"/>
      <c r="G403" s="605"/>
      <c r="H403" s="605"/>
      <c r="I403" s="605"/>
      <c r="J403" s="605"/>
      <c r="K403" s="605"/>
      <c r="L403" s="605"/>
      <c r="M403" s="605"/>
      <c r="N403" s="605"/>
      <c r="O403" s="605"/>
      <c r="P403" s="605"/>
      <c r="Q403" s="605"/>
      <c r="R403" s="605"/>
      <c r="S403" s="605"/>
      <c r="T403" s="605"/>
      <c r="U403" s="605"/>
      <c r="V403" s="605"/>
      <c r="W403" s="605"/>
      <c r="X403" s="605"/>
      <c r="Y403" s="605"/>
      <c r="Z403" s="605"/>
      <c r="AA403" s="605"/>
      <c r="AB403" s="605"/>
      <c r="AC403" s="605"/>
      <c r="AD403" s="605"/>
      <c r="AE403" s="605"/>
      <c r="AF403" s="605"/>
    </row>
    <row r="404" spans="2:32" ht="16.5" customHeight="1" x14ac:dyDescent="0.25">
      <c r="B404" s="605" t="str">
        <f>IF(Notes!E65="","",Notes!E65)</f>
        <v/>
      </c>
      <c r="C404" s="605"/>
      <c r="D404" s="605"/>
      <c r="E404" s="605"/>
      <c r="F404" s="605"/>
      <c r="G404" s="605"/>
      <c r="H404" s="605"/>
      <c r="I404" s="605"/>
      <c r="J404" s="605"/>
      <c r="K404" s="605"/>
      <c r="L404" s="605"/>
      <c r="M404" s="605"/>
      <c r="N404" s="605"/>
      <c r="O404" s="605"/>
      <c r="P404" s="605"/>
      <c r="Q404" s="605"/>
      <c r="R404" s="605"/>
      <c r="S404" s="605"/>
      <c r="T404" s="605"/>
      <c r="U404" s="605"/>
      <c r="V404" s="605"/>
      <c r="W404" s="605"/>
      <c r="X404" s="605"/>
      <c r="Y404" s="605"/>
      <c r="Z404" s="605"/>
      <c r="AA404" s="605"/>
      <c r="AB404" s="605"/>
      <c r="AC404" s="605"/>
      <c r="AD404" s="605"/>
      <c r="AE404" s="605"/>
      <c r="AF404" s="605"/>
    </row>
    <row r="405" spans="2:32" ht="16.5" customHeight="1" x14ac:dyDescent="0.25">
      <c r="B405" s="605" t="str">
        <f>IF(Notes!E66="","",Notes!E66)</f>
        <v/>
      </c>
      <c r="C405" s="605"/>
      <c r="D405" s="605"/>
      <c r="E405" s="605"/>
      <c r="F405" s="605"/>
      <c r="G405" s="605"/>
      <c r="H405" s="605"/>
      <c r="I405" s="605"/>
      <c r="J405" s="605"/>
      <c r="K405" s="605"/>
      <c r="L405" s="605"/>
      <c r="M405" s="605"/>
      <c r="N405" s="605"/>
      <c r="O405" s="605"/>
      <c r="P405" s="605"/>
      <c r="Q405" s="605"/>
      <c r="R405" s="605"/>
      <c r="S405" s="605"/>
      <c r="T405" s="605"/>
      <c r="U405" s="605"/>
      <c r="V405" s="605"/>
      <c r="W405" s="605"/>
      <c r="X405" s="605"/>
      <c r="Y405" s="605"/>
      <c r="Z405" s="605"/>
      <c r="AA405" s="605"/>
      <c r="AB405" s="605"/>
      <c r="AC405" s="605"/>
      <c r="AD405" s="605"/>
      <c r="AE405" s="605"/>
      <c r="AF405" s="605"/>
    </row>
    <row r="406" spans="2:32" ht="16.5" customHeight="1" x14ac:dyDescent="0.25">
      <c r="B406" s="605" t="str">
        <f>IF(Notes!E67="","",Notes!E67)</f>
        <v/>
      </c>
      <c r="C406" s="605"/>
      <c r="D406" s="605"/>
      <c r="E406" s="605"/>
      <c r="F406" s="605"/>
      <c r="G406" s="605"/>
      <c r="H406" s="605"/>
      <c r="I406" s="605"/>
      <c r="J406" s="605"/>
      <c r="K406" s="605"/>
      <c r="L406" s="605"/>
      <c r="M406" s="605"/>
      <c r="N406" s="605"/>
      <c r="O406" s="605"/>
      <c r="P406" s="605"/>
      <c r="Q406" s="605"/>
      <c r="R406" s="605"/>
      <c r="S406" s="605"/>
      <c r="T406" s="605"/>
      <c r="U406" s="605"/>
      <c r="V406" s="605"/>
      <c r="W406" s="605"/>
      <c r="X406" s="605"/>
      <c r="Y406" s="605"/>
      <c r="Z406" s="605"/>
      <c r="AA406" s="605"/>
      <c r="AB406" s="605"/>
      <c r="AC406" s="605"/>
      <c r="AD406" s="605"/>
      <c r="AE406" s="605"/>
      <c r="AF406" s="605"/>
    </row>
    <row r="407" spans="2:32" ht="16.5" customHeight="1" x14ac:dyDescent="0.25">
      <c r="B407" s="605" t="str">
        <f>IF(Notes!E68="","",Notes!E68)</f>
        <v/>
      </c>
      <c r="C407" s="605"/>
      <c r="D407" s="605"/>
      <c r="E407" s="605"/>
      <c r="F407" s="605"/>
      <c r="G407" s="605"/>
      <c r="H407" s="605"/>
      <c r="I407" s="605"/>
      <c r="J407" s="605"/>
      <c r="K407" s="605"/>
      <c r="L407" s="605"/>
      <c r="M407" s="605"/>
      <c r="N407" s="605"/>
      <c r="O407" s="605"/>
      <c r="P407" s="605"/>
      <c r="Q407" s="605"/>
      <c r="R407" s="605"/>
      <c r="S407" s="605"/>
      <c r="T407" s="605"/>
      <c r="U407" s="605"/>
      <c r="V407" s="605"/>
      <c r="W407" s="605"/>
      <c r="X407" s="605"/>
      <c r="Y407" s="605"/>
      <c r="Z407" s="605"/>
      <c r="AA407" s="605"/>
      <c r="AB407" s="605"/>
      <c r="AC407" s="605"/>
      <c r="AD407" s="605"/>
      <c r="AE407" s="605"/>
      <c r="AF407" s="605"/>
    </row>
    <row r="408" spans="2:32" ht="16.5" customHeight="1" x14ac:dyDescent="0.25">
      <c r="B408" s="605" t="str">
        <f>IF(Notes!E69="","",Notes!E69)</f>
        <v/>
      </c>
      <c r="C408" s="605"/>
      <c r="D408" s="605"/>
      <c r="E408" s="605"/>
      <c r="F408" s="605"/>
      <c r="G408" s="605"/>
      <c r="H408" s="605"/>
      <c r="I408" s="605"/>
      <c r="J408" s="605"/>
      <c r="K408" s="605"/>
      <c r="L408" s="605"/>
      <c r="M408" s="605"/>
      <c r="N408" s="605"/>
      <c r="O408" s="605"/>
      <c r="P408" s="605"/>
      <c r="Q408" s="605"/>
      <c r="R408" s="605"/>
      <c r="S408" s="605"/>
      <c r="T408" s="605"/>
      <c r="U408" s="605"/>
      <c r="V408" s="605"/>
      <c r="W408" s="605"/>
      <c r="X408" s="605"/>
      <c r="Y408" s="605"/>
      <c r="Z408" s="605"/>
      <c r="AA408" s="605"/>
      <c r="AB408" s="605"/>
      <c r="AC408" s="605"/>
      <c r="AD408" s="605"/>
      <c r="AE408" s="605"/>
      <c r="AF408" s="605"/>
    </row>
    <row r="409" spans="2:32" ht="16.5" customHeight="1" x14ac:dyDescent="0.25">
      <c r="B409" s="605" t="str">
        <f>IF(Notes!E70="","",Notes!E70)</f>
        <v/>
      </c>
      <c r="C409" s="605"/>
      <c r="D409" s="605"/>
      <c r="E409" s="605"/>
      <c r="F409" s="605"/>
      <c r="G409" s="605"/>
      <c r="H409" s="605"/>
      <c r="I409" s="605"/>
      <c r="J409" s="605"/>
      <c r="K409" s="605"/>
      <c r="L409" s="605"/>
      <c r="M409" s="605"/>
      <c r="N409" s="605"/>
      <c r="O409" s="605"/>
      <c r="P409" s="605"/>
      <c r="Q409" s="605"/>
      <c r="R409" s="605"/>
      <c r="S409" s="605"/>
      <c r="T409" s="605"/>
      <c r="U409" s="605"/>
      <c r="V409" s="605"/>
      <c r="W409" s="605"/>
      <c r="X409" s="605"/>
      <c r="Y409" s="605"/>
      <c r="Z409" s="605"/>
      <c r="AA409" s="605"/>
      <c r="AB409" s="605"/>
      <c r="AC409" s="605"/>
      <c r="AD409" s="605"/>
      <c r="AE409" s="605"/>
      <c r="AF409" s="605"/>
    </row>
    <row r="410" spans="2:32" ht="16.5" customHeight="1" x14ac:dyDescent="0.25">
      <c r="B410" s="605" t="str">
        <f>IF(Notes!E71="","",Notes!E71)</f>
        <v/>
      </c>
      <c r="C410" s="605"/>
      <c r="D410" s="605"/>
      <c r="E410" s="605"/>
      <c r="F410" s="605"/>
      <c r="G410" s="605"/>
      <c r="H410" s="605"/>
      <c r="I410" s="605"/>
      <c r="J410" s="605"/>
      <c r="K410" s="605"/>
      <c r="L410" s="605"/>
      <c r="M410" s="605"/>
      <c r="N410" s="605"/>
      <c r="O410" s="605"/>
      <c r="P410" s="605"/>
      <c r="Q410" s="605"/>
      <c r="R410" s="605"/>
      <c r="S410" s="605"/>
      <c r="T410" s="605"/>
      <c r="U410" s="605"/>
      <c r="V410" s="605"/>
      <c r="W410" s="605"/>
      <c r="X410" s="605"/>
      <c r="Y410" s="605"/>
      <c r="Z410" s="605"/>
      <c r="AA410" s="605"/>
      <c r="AB410" s="605"/>
      <c r="AC410" s="605"/>
      <c r="AD410" s="605"/>
      <c r="AE410" s="605"/>
      <c r="AF410" s="605"/>
    </row>
    <row r="411" spans="2:32" ht="16.5" customHeight="1" x14ac:dyDescent="0.25">
      <c r="B411" s="605" t="str">
        <f>IF(Notes!E72="","",Notes!E72)</f>
        <v/>
      </c>
      <c r="C411" s="605"/>
      <c r="D411" s="605"/>
      <c r="E411" s="605"/>
      <c r="F411" s="605"/>
      <c r="G411" s="605"/>
      <c r="H411" s="605"/>
      <c r="I411" s="605"/>
      <c r="J411" s="605"/>
      <c r="K411" s="605"/>
      <c r="L411" s="605"/>
      <c r="M411" s="605"/>
      <c r="N411" s="605"/>
      <c r="O411" s="605"/>
      <c r="P411" s="605"/>
      <c r="Q411" s="605"/>
      <c r="R411" s="605"/>
      <c r="S411" s="605"/>
      <c r="T411" s="605"/>
      <c r="U411" s="605"/>
      <c r="V411" s="605"/>
      <c r="W411" s="605"/>
      <c r="X411" s="605"/>
      <c r="Y411" s="605"/>
      <c r="Z411" s="605"/>
      <c r="AA411" s="605"/>
      <c r="AB411" s="605"/>
      <c r="AC411" s="605"/>
      <c r="AD411" s="605"/>
      <c r="AE411" s="605"/>
      <c r="AF411" s="605"/>
    </row>
    <row r="412" spans="2:32" ht="16.5" customHeight="1" x14ac:dyDescent="0.25">
      <c r="B412" s="605" t="str">
        <f>IF(Notes!E73="","",Notes!E73)</f>
        <v/>
      </c>
      <c r="C412" s="605"/>
      <c r="D412" s="605"/>
      <c r="E412" s="605"/>
      <c r="F412" s="605"/>
      <c r="G412" s="605"/>
      <c r="H412" s="605"/>
      <c r="I412" s="605"/>
      <c r="J412" s="605"/>
      <c r="K412" s="605"/>
      <c r="L412" s="605"/>
      <c r="M412" s="605"/>
      <c r="N412" s="605"/>
      <c r="O412" s="605"/>
      <c r="P412" s="605"/>
      <c r="Q412" s="605"/>
      <c r="R412" s="605"/>
      <c r="S412" s="605"/>
      <c r="T412" s="605"/>
      <c r="U412" s="605"/>
      <c r="V412" s="605"/>
      <c r="W412" s="605"/>
      <c r="X412" s="605"/>
      <c r="Y412" s="605"/>
      <c r="Z412" s="605"/>
      <c r="AA412" s="605"/>
      <c r="AB412" s="605"/>
      <c r="AC412" s="605"/>
      <c r="AD412" s="605"/>
      <c r="AE412" s="605"/>
      <c r="AF412" s="605"/>
    </row>
    <row r="413" spans="2:32" ht="16.5" customHeight="1" x14ac:dyDescent="0.25">
      <c r="B413" s="605" t="str">
        <f>IF(Notes!E74="","",Notes!E74)</f>
        <v/>
      </c>
      <c r="C413" s="605"/>
      <c r="D413" s="605"/>
      <c r="E413" s="605"/>
      <c r="F413" s="605"/>
      <c r="G413" s="605"/>
      <c r="H413" s="605"/>
      <c r="I413" s="605"/>
      <c r="J413" s="605"/>
      <c r="K413" s="605"/>
      <c r="L413" s="605"/>
      <c r="M413" s="605"/>
      <c r="N413" s="605"/>
      <c r="O413" s="605"/>
      <c r="P413" s="605"/>
      <c r="Q413" s="605"/>
      <c r="R413" s="605"/>
      <c r="S413" s="605"/>
      <c r="T413" s="605"/>
      <c r="U413" s="605"/>
      <c r="V413" s="605"/>
      <c r="W413" s="605"/>
      <c r="X413" s="605"/>
      <c r="Y413" s="605"/>
      <c r="Z413" s="605"/>
      <c r="AA413" s="605"/>
      <c r="AB413" s="605"/>
      <c r="AC413" s="605"/>
      <c r="AD413" s="605"/>
      <c r="AE413" s="605"/>
      <c r="AF413" s="605"/>
    </row>
    <row r="414" spans="2:32" ht="16.5" customHeight="1" x14ac:dyDescent="0.25">
      <c r="B414" s="605" t="str">
        <f>IF(Notes!E75="","",Notes!E75)</f>
        <v/>
      </c>
      <c r="C414" s="605"/>
      <c r="D414" s="605"/>
      <c r="E414" s="605"/>
      <c r="F414" s="605"/>
      <c r="G414" s="605"/>
      <c r="H414" s="605"/>
      <c r="I414" s="605"/>
      <c r="J414" s="605"/>
      <c r="K414" s="605"/>
      <c r="L414" s="605"/>
      <c r="M414" s="605"/>
      <c r="N414" s="605"/>
      <c r="O414" s="605"/>
      <c r="P414" s="605"/>
      <c r="Q414" s="605"/>
      <c r="R414" s="605"/>
      <c r="S414" s="605"/>
      <c r="T414" s="605"/>
      <c r="U414" s="605"/>
      <c r="V414" s="605"/>
      <c r="W414" s="605"/>
      <c r="X414" s="605"/>
      <c r="Y414" s="605"/>
      <c r="Z414" s="605"/>
      <c r="AA414" s="605"/>
      <c r="AB414" s="605"/>
      <c r="AC414" s="605"/>
      <c r="AD414" s="605"/>
      <c r="AE414" s="605"/>
      <c r="AF414" s="605"/>
    </row>
    <row r="415" spans="2:32" ht="16.5" customHeight="1" x14ac:dyDescent="0.25">
      <c r="B415" s="605" t="str">
        <f>IF(Notes!E76="","",Notes!E76)</f>
        <v/>
      </c>
      <c r="C415" s="605"/>
      <c r="D415" s="605"/>
      <c r="E415" s="605"/>
      <c r="F415" s="605"/>
      <c r="G415" s="605"/>
      <c r="H415" s="605"/>
      <c r="I415" s="605"/>
      <c r="J415" s="605"/>
      <c r="K415" s="605"/>
      <c r="L415" s="605"/>
      <c r="M415" s="605"/>
      <c r="N415" s="605"/>
      <c r="O415" s="605"/>
      <c r="P415" s="605"/>
      <c r="Q415" s="605"/>
      <c r="R415" s="605"/>
      <c r="S415" s="605"/>
      <c r="T415" s="605"/>
      <c r="U415" s="605"/>
      <c r="V415" s="605"/>
      <c r="W415" s="605"/>
      <c r="X415" s="605"/>
      <c r="Y415" s="605"/>
      <c r="Z415" s="605"/>
      <c r="AA415" s="605"/>
      <c r="AB415" s="605"/>
      <c r="AC415" s="605"/>
      <c r="AD415" s="605"/>
      <c r="AE415" s="605"/>
      <c r="AF415" s="605"/>
    </row>
    <row r="416" spans="2:32" ht="16.5" customHeight="1" x14ac:dyDescent="0.25">
      <c r="B416" s="605" t="str">
        <f>IF(Notes!E77="","",Notes!E77)</f>
        <v/>
      </c>
      <c r="C416" s="605"/>
      <c r="D416" s="605"/>
      <c r="E416" s="605"/>
      <c r="F416" s="605"/>
      <c r="G416" s="605"/>
      <c r="H416" s="605"/>
      <c r="I416" s="605"/>
      <c r="J416" s="605"/>
      <c r="K416" s="605"/>
      <c r="L416" s="605"/>
      <c r="M416" s="605"/>
      <c r="N416" s="605"/>
      <c r="O416" s="605"/>
      <c r="P416" s="605"/>
      <c r="Q416" s="605"/>
      <c r="R416" s="605"/>
      <c r="S416" s="605"/>
      <c r="T416" s="605"/>
      <c r="U416" s="605"/>
      <c r="V416" s="605"/>
      <c r="W416" s="605"/>
      <c r="X416" s="605"/>
      <c r="Y416" s="605"/>
      <c r="Z416" s="605"/>
      <c r="AA416" s="605"/>
      <c r="AB416" s="605"/>
      <c r="AC416" s="605"/>
      <c r="AD416" s="605"/>
      <c r="AE416" s="605"/>
      <c r="AF416" s="605"/>
    </row>
    <row r="417" spans="2:32" ht="16.5" customHeight="1" x14ac:dyDescent="0.25">
      <c r="B417" s="605" t="str">
        <f>IF(Notes!E78="","",Notes!E78)</f>
        <v/>
      </c>
      <c r="C417" s="605"/>
      <c r="D417" s="605"/>
      <c r="E417" s="605"/>
      <c r="F417" s="605"/>
      <c r="G417" s="605"/>
      <c r="H417" s="605"/>
      <c r="I417" s="605"/>
      <c r="J417" s="605"/>
      <c r="K417" s="605"/>
      <c r="L417" s="605"/>
      <c r="M417" s="605"/>
      <c r="N417" s="605"/>
      <c r="O417" s="605"/>
      <c r="P417" s="605"/>
      <c r="Q417" s="605"/>
      <c r="R417" s="605"/>
      <c r="S417" s="605"/>
      <c r="T417" s="605"/>
      <c r="U417" s="605"/>
      <c r="V417" s="605"/>
      <c r="W417" s="605"/>
      <c r="X417" s="605"/>
      <c r="Y417" s="605"/>
      <c r="Z417" s="605"/>
      <c r="AA417" s="605"/>
      <c r="AB417" s="605"/>
      <c r="AC417" s="605"/>
      <c r="AD417" s="605"/>
      <c r="AE417" s="605"/>
      <c r="AF417" s="605"/>
    </row>
    <row r="418" spans="2:32" ht="16.5" customHeight="1" x14ac:dyDescent="0.25">
      <c r="B418" s="605" t="str">
        <f>IF(Notes!E79="","",Notes!E79)</f>
        <v/>
      </c>
      <c r="C418" s="605"/>
      <c r="D418" s="605"/>
      <c r="E418" s="605"/>
      <c r="F418" s="605"/>
      <c r="G418" s="605"/>
      <c r="H418" s="605"/>
      <c r="I418" s="605"/>
      <c r="J418" s="605"/>
      <c r="K418" s="605"/>
      <c r="L418" s="605"/>
      <c r="M418" s="605"/>
      <c r="N418" s="605"/>
      <c r="O418" s="605"/>
      <c r="P418" s="605"/>
      <c r="Q418" s="605"/>
      <c r="R418" s="605"/>
      <c r="S418" s="605"/>
      <c r="T418" s="605"/>
      <c r="U418" s="605"/>
      <c r="V418" s="605"/>
      <c r="W418" s="605"/>
      <c r="X418" s="605"/>
      <c r="Y418" s="605"/>
      <c r="Z418" s="605"/>
      <c r="AA418" s="605"/>
      <c r="AB418" s="605"/>
      <c r="AC418" s="605"/>
      <c r="AD418" s="605"/>
      <c r="AE418" s="605"/>
      <c r="AF418" s="605"/>
    </row>
    <row r="419" spans="2:32" ht="16.5" customHeight="1" x14ac:dyDescent="0.25">
      <c r="B419" s="605" t="str">
        <f>IF(Notes!E80="","",Notes!E80)</f>
        <v/>
      </c>
      <c r="C419" s="605"/>
      <c r="D419" s="605"/>
      <c r="E419" s="605"/>
      <c r="F419" s="605"/>
      <c r="G419" s="605"/>
      <c r="H419" s="605"/>
      <c r="I419" s="605"/>
      <c r="J419" s="605"/>
      <c r="K419" s="605"/>
      <c r="L419" s="605"/>
      <c r="M419" s="605"/>
      <c r="N419" s="605"/>
      <c r="O419" s="605"/>
      <c r="P419" s="605"/>
      <c r="Q419" s="605"/>
      <c r="R419" s="605"/>
      <c r="S419" s="605"/>
      <c r="T419" s="605"/>
      <c r="U419" s="605"/>
      <c r="V419" s="605"/>
      <c r="W419" s="605"/>
      <c r="X419" s="605"/>
      <c r="Y419" s="605"/>
      <c r="Z419" s="605"/>
      <c r="AA419" s="605"/>
      <c r="AB419" s="605"/>
      <c r="AC419" s="605"/>
      <c r="AD419" s="605"/>
      <c r="AE419" s="605"/>
      <c r="AF419" s="605"/>
    </row>
    <row r="420" spans="2:32" ht="16.5" customHeight="1" x14ac:dyDescent="0.25">
      <c r="B420" s="605" t="str">
        <f>IF(Notes!E81="","",Notes!E81)</f>
        <v/>
      </c>
      <c r="C420" s="605"/>
      <c r="D420" s="605"/>
      <c r="E420" s="605"/>
      <c r="F420" s="605"/>
      <c r="G420" s="605"/>
      <c r="H420" s="605"/>
      <c r="I420" s="605"/>
      <c r="J420" s="605"/>
      <c r="K420" s="605"/>
      <c r="L420" s="605"/>
      <c r="M420" s="605"/>
      <c r="N420" s="605"/>
      <c r="O420" s="605"/>
      <c r="P420" s="605"/>
      <c r="Q420" s="605"/>
      <c r="R420" s="605"/>
      <c r="S420" s="605"/>
      <c r="T420" s="605"/>
      <c r="U420" s="605"/>
      <c r="V420" s="605"/>
      <c r="W420" s="605"/>
      <c r="X420" s="605"/>
      <c r="Y420" s="605"/>
      <c r="Z420" s="605"/>
      <c r="AA420" s="605"/>
      <c r="AB420" s="605"/>
      <c r="AC420" s="605"/>
      <c r="AD420" s="605"/>
      <c r="AE420" s="605"/>
      <c r="AF420" s="605"/>
    </row>
    <row r="421" spans="2:32" ht="16.5" customHeight="1" x14ac:dyDescent="0.25">
      <c r="B421" s="605" t="str">
        <f>IF(Notes!E82="","",Notes!E82)</f>
        <v/>
      </c>
      <c r="C421" s="605"/>
      <c r="D421" s="605"/>
      <c r="E421" s="605"/>
      <c r="F421" s="605"/>
      <c r="G421" s="605"/>
      <c r="H421" s="605"/>
      <c r="I421" s="605"/>
      <c r="J421" s="605"/>
      <c r="K421" s="605"/>
      <c r="L421" s="605"/>
      <c r="M421" s="605"/>
      <c r="N421" s="605"/>
      <c r="O421" s="605"/>
      <c r="P421" s="605"/>
      <c r="Q421" s="605"/>
      <c r="R421" s="605"/>
      <c r="S421" s="605"/>
      <c r="T421" s="605"/>
      <c r="U421" s="605"/>
      <c r="V421" s="605"/>
      <c r="W421" s="605"/>
      <c r="X421" s="605"/>
      <c r="Y421" s="605"/>
      <c r="Z421" s="605"/>
      <c r="AA421" s="605"/>
      <c r="AB421" s="605"/>
      <c r="AC421" s="605"/>
      <c r="AD421" s="605"/>
      <c r="AE421" s="605"/>
      <c r="AF421" s="605"/>
    </row>
    <row r="422" spans="2:32" ht="16.5" customHeight="1" x14ac:dyDescent="0.25">
      <c r="B422" s="605" t="str">
        <f>IF(Notes!E83="","",Notes!E83)</f>
        <v/>
      </c>
      <c r="C422" s="605"/>
      <c r="D422" s="605"/>
      <c r="E422" s="605"/>
      <c r="F422" s="605"/>
      <c r="G422" s="605"/>
      <c r="H422" s="605"/>
      <c r="I422" s="605"/>
      <c r="J422" s="605"/>
      <c r="K422" s="605"/>
      <c r="L422" s="605"/>
      <c r="M422" s="605"/>
      <c r="N422" s="605"/>
      <c r="O422" s="605"/>
      <c r="P422" s="605"/>
      <c r="Q422" s="605"/>
      <c r="R422" s="605"/>
      <c r="S422" s="605"/>
      <c r="T422" s="605"/>
      <c r="U422" s="605"/>
      <c r="V422" s="605"/>
      <c r="W422" s="605"/>
      <c r="X422" s="605"/>
      <c r="Y422" s="605"/>
      <c r="Z422" s="605"/>
      <c r="AA422" s="605"/>
      <c r="AB422" s="605"/>
      <c r="AC422" s="605"/>
      <c r="AD422" s="605"/>
      <c r="AE422" s="605"/>
      <c r="AF422" s="605"/>
    </row>
    <row r="423" spans="2:32" ht="16.5" customHeight="1" x14ac:dyDescent="0.25">
      <c r="B423" s="605" t="str">
        <f>IF(Notes!E84="","",Notes!E84)</f>
        <v/>
      </c>
      <c r="C423" s="605"/>
      <c r="D423" s="605"/>
      <c r="E423" s="605"/>
      <c r="F423" s="605"/>
      <c r="G423" s="605"/>
      <c r="H423" s="605"/>
      <c r="I423" s="605"/>
      <c r="J423" s="605"/>
      <c r="K423" s="605"/>
      <c r="L423" s="605"/>
      <c r="M423" s="605"/>
      <c r="N423" s="605"/>
      <c r="O423" s="605"/>
      <c r="P423" s="605"/>
      <c r="Q423" s="605"/>
      <c r="R423" s="605"/>
      <c r="S423" s="605"/>
      <c r="T423" s="605"/>
      <c r="U423" s="605"/>
      <c r="V423" s="605"/>
      <c r="W423" s="605"/>
      <c r="X423" s="605"/>
      <c r="Y423" s="605"/>
      <c r="Z423" s="605"/>
      <c r="AA423" s="605"/>
      <c r="AB423" s="605"/>
      <c r="AC423" s="605"/>
      <c r="AD423" s="605"/>
      <c r="AE423" s="605"/>
      <c r="AF423" s="605"/>
    </row>
    <row r="424" spans="2:32" ht="16.5" customHeight="1" x14ac:dyDescent="0.25">
      <c r="B424" s="605" t="str">
        <f>IF(Notes!E85="","",Notes!E85)</f>
        <v/>
      </c>
      <c r="C424" s="605"/>
      <c r="D424" s="605"/>
      <c r="E424" s="605"/>
      <c r="F424" s="605"/>
      <c r="G424" s="605"/>
      <c r="H424" s="605"/>
      <c r="I424" s="605"/>
      <c r="J424" s="605"/>
      <c r="K424" s="605"/>
      <c r="L424" s="605"/>
      <c r="M424" s="605"/>
      <c r="N424" s="605"/>
      <c r="O424" s="605"/>
      <c r="P424" s="605"/>
      <c r="Q424" s="605"/>
      <c r="R424" s="605"/>
      <c r="S424" s="605"/>
      <c r="T424" s="605"/>
      <c r="U424" s="605"/>
      <c r="V424" s="605"/>
      <c r="W424" s="605"/>
      <c r="X424" s="605"/>
      <c r="Y424" s="605"/>
      <c r="Z424" s="605"/>
      <c r="AA424" s="605"/>
      <c r="AB424" s="605"/>
      <c r="AC424" s="605"/>
      <c r="AD424" s="605"/>
      <c r="AE424" s="605"/>
      <c r="AF424" s="605"/>
    </row>
    <row r="425" spans="2:32" ht="16.5" customHeight="1" x14ac:dyDescent="0.25">
      <c r="B425" s="605" t="str">
        <f>IF(Notes!E86="","",Notes!E86)</f>
        <v/>
      </c>
      <c r="C425" s="605"/>
      <c r="D425" s="605"/>
      <c r="E425" s="605"/>
      <c r="F425" s="605"/>
      <c r="G425" s="605"/>
      <c r="H425" s="605"/>
      <c r="I425" s="605"/>
      <c r="J425" s="605"/>
      <c r="K425" s="605"/>
      <c r="L425" s="605"/>
      <c r="M425" s="605"/>
      <c r="N425" s="605"/>
      <c r="O425" s="605"/>
      <c r="P425" s="605"/>
      <c r="Q425" s="605"/>
      <c r="R425" s="605"/>
      <c r="S425" s="605"/>
      <c r="T425" s="605"/>
      <c r="U425" s="605"/>
      <c r="V425" s="605"/>
      <c r="W425" s="605"/>
      <c r="X425" s="605"/>
      <c r="Y425" s="605"/>
      <c r="Z425" s="605"/>
      <c r="AA425" s="605"/>
      <c r="AB425" s="605"/>
      <c r="AC425" s="605"/>
      <c r="AD425" s="605"/>
      <c r="AE425" s="605"/>
      <c r="AF425" s="605"/>
    </row>
    <row r="426" spans="2:32" ht="16.5" customHeight="1" x14ac:dyDescent="0.25">
      <c r="B426" s="605" t="str">
        <f>IF(Notes!E87="","",Notes!E87)</f>
        <v/>
      </c>
      <c r="C426" s="605"/>
      <c r="D426" s="605"/>
      <c r="E426" s="605"/>
      <c r="F426" s="605"/>
      <c r="G426" s="605"/>
      <c r="H426" s="605"/>
      <c r="I426" s="605"/>
      <c r="J426" s="605"/>
      <c r="K426" s="605"/>
      <c r="L426" s="605"/>
      <c r="M426" s="605"/>
      <c r="N426" s="605"/>
      <c r="O426" s="605"/>
      <c r="P426" s="605"/>
      <c r="Q426" s="605"/>
      <c r="R426" s="605"/>
      <c r="S426" s="605"/>
      <c r="T426" s="605"/>
      <c r="U426" s="605"/>
      <c r="V426" s="605"/>
      <c r="W426" s="605"/>
      <c r="X426" s="605"/>
      <c r="Y426" s="605"/>
      <c r="Z426" s="605"/>
      <c r="AA426" s="605"/>
      <c r="AB426" s="605"/>
      <c r="AC426" s="605"/>
      <c r="AD426" s="605"/>
      <c r="AE426" s="605"/>
      <c r="AF426" s="605"/>
    </row>
    <row r="427" spans="2:32" ht="16.5" customHeight="1" x14ac:dyDescent="0.25">
      <c r="B427" s="605" t="str">
        <f>IF(Notes!E88="","",Notes!E88)</f>
        <v/>
      </c>
      <c r="C427" s="605"/>
      <c r="D427" s="605"/>
      <c r="E427" s="605"/>
      <c r="F427" s="605"/>
      <c r="G427" s="605"/>
      <c r="H427" s="605"/>
      <c r="I427" s="605"/>
      <c r="J427" s="605"/>
      <c r="K427" s="605"/>
      <c r="L427" s="605"/>
      <c r="M427" s="605"/>
      <c r="N427" s="605"/>
      <c r="O427" s="605"/>
      <c r="P427" s="605"/>
      <c r="Q427" s="605"/>
      <c r="R427" s="605"/>
      <c r="S427" s="605"/>
      <c r="T427" s="605"/>
      <c r="U427" s="605"/>
      <c r="V427" s="605"/>
      <c r="W427" s="605"/>
      <c r="X427" s="605"/>
      <c r="Y427" s="605"/>
      <c r="Z427" s="605"/>
      <c r="AA427" s="605"/>
      <c r="AB427" s="605"/>
      <c r="AC427" s="605"/>
      <c r="AD427" s="605"/>
      <c r="AE427" s="605"/>
      <c r="AF427" s="605"/>
    </row>
    <row r="428" spans="2:32" ht="16.5" customHeight="1" x14ac:dyDescent="0.25">
      <c r="B428" s="605" t="str">
        <f>IF(Notes!E89="","",Notes!E89)</f>
        <v/>
      </c>
      <c r="C428" s="605"/>
      <c r="D428" s="605"/>
      <c r="E428" s="605"/>
      <c r="F428" s="605"/>
      <c r="G428" s="605"/>
      <c r="H428" s="605"/>
      <c r="I428" s="605"/>
      <c r="J428" s="605"/>
      <c r="K428" s="605"/>
      <c r="L428" s="605"/>
      <c r="M428" s="605"/>
      <c r="N428" s="605"/>
      <c r="O428" s="605"/>
      <c r="P428" s="605"/>
      <c r="Q428" s="605"/>
      <c r="R428" s="605"/>
      <c r="S428" s="605"/>
      <c r="T428" s="605"/>
      <c r="U428" s="605"/>
      <c r="V428" s="605"/>
      <c r="W428" s="605"/>
      <c r="X428" s="605"/>
      <c r="Y428" s="605"/>
      <c r="Z428" s="605"/>
      <c r="AA428" s="605"/>
      <c r="AB428" s="605"/>
      <c r="AC428" s="605"/>
      <c r="AD428" s="605"/>
      <c r="AE428" s="605"/>
      <c r="AF428" s="605"/>
    </row>
    <row r="429" spans="2:32" ht="16.5" customHeight="1" x14ac:dyDescent="0.25">
      <c r="B429" s="605" t="str">
        <f>IF(Notes!E90="","",Notes!E90)</f>
        <v/>
      </c>
      <c r="C429" s="605"/>
      <c r="D429" s="605"/>
      <c r="E429" s="605"/>
      <c r="F429" s="605"/>
      <c r="G429" s="605"/>
      <c r="H429" s="605"/>
      <c r="I429" s="605"/>
      <c r="J429" s="605"/>
      <c r="K429" s="605"/>
      <c r="L429" s="605"/>
      <c r="M429" s="605"/>
      <c r="N429" s="605"/>
      <c r="O429" s="605"/>
      <c r="P429" s="605"/>
      <c r="Q429" s="605"/>
      <c r="R429" s="605"/>
      <c r="S429" s="605"/>
      <c r="T429" s="605"/>
      <c r="U429" s="605"/>
      <c r="V429" s="605"/>
      <c r="W429" s="605"/>
      <c r="X429" s="605"/>
      <c r="Y429" s="605"/>
      <c r="Z429" s="605"/>
      <c r="AA429" s="605"/>
      <c r="AB429" s="605"/>
      <c r="AC429" s="605"/>
      <c r="AD429" s="605"/>
      <c r="AE429" s="605"/>
      <c r="AF429" s="605"/>
    </row>
    <row r="430" spans="2:32" ht="16.5" customHeight="1" x14ac:dyDescent="0.25">
      <c r="B430" s="605" t="str">
        <f>IF(Notes!E91="","",Notes!E91)</f>
        <v/>
      </c>
      <c r="C430" s="605"/>
      <c r="D430" s="605"/>
      <c r="E430" s="605"/>
      <c r="F430" s="605"/>
      <c r="G430" s="605"/>
      <c r="H430" s="605"/>
      <c r="I430" s="605"/>
      <c r="J430" s="605"/>
      <c r="K430" s="605"/>
      <c r="L430" s="605"/>
      <c r="M430" s="605"/>
      <c r="N430" s="605"/>
      <c r="O430" s="605"/>
      <c r="P430" s="605"/>
      <c r="Q430" s="605"/>
      <c r="R430" s="605"/>
      <c r="S430" s="605"/>
      <c r="T430" s="605"/>
      <c r="U430" s="605"/>
      <c r="V430" s="605"/>
      <c r="W430" s="605"/>
      <c r="X430" s="605"/>
      <c r="Y430" s="605"/>
      <c r="Z430" s="605"/>
      <c r="AA430" s="605"/>
      <c r="AB430" s="605"/>
      <c r="AC430" s="605"/>
      <c r="AD430" s="605"/>
      <c r="AE430" s="605"/>
      <c r="AF430" s="605"/>
    </row>
    <row r="431" spans="2:32" ht="16.5" customHeight="1" x14ac:dyDescent="0.25">
      <c r="B431" s="605" t="str">
        <f>IF(Notes!E92="","",Notes!E92)</f>
        <v/>
      </c>
      <c r="C431" s="605"/>
      <c r="D431" s="605"/>
      <c r="E431" s="605"/>
      <c r="F431" s="605"/>
      <c r="G431" s="605"/>
      <c r="H431" s="605"/>
      <c r="I431" s="605"/>
      <c r="J431" s="605"/>
      <c r="K431" s="605"/>
      <c r="L431" s="605"/>
      <c r="M431" s="605"/>
      <c r="N431" s="605"/>
      <c r="O431" s="605"/>
      <c r="P431" s="605"/>
      <c r="Q431" s="605"/>
      <c r="R431" s="605"/>
      <c r="S431" s="605"/>
      <c r="T431" s="605"/>
      <c r="U431" s="605"/>
      <c r="V431" s="605"/>
      <c r="W431" s="605"/>
      <c r="X431" s="605"/>
      <c r="Y431" s="605"/>
      <c r="Z431" s="605"/>
      <c r="AA431" s="605"/>
      <c r="AB431" s="605"/>
      <c r="AC431" s="605"/>
      <c r="AD431" s="605"/>
      <c r="AE431" s="605"/>
      <c r="AF431" s="605"/>
    </row>
    <row r="432" spans="2:32" ht="16.5" customHeight="1" x14ac:dyDescent="0.25">
      <c r="B432" s="605" t="str">
        <f>IF(Notes!E93="","",Notes!E93)</f>
        <v/>
      </c>
      <c r="C432" s="605"/>
      <c r="D432" s="605"/>
      <c r="E432" s="605"/>
      <c r="F432" s="605"/>
      <c r="G432" s="605"/>
      <c r="H432" s="605"/>
      <c r="I432" s="605"/>
      <c r="J432" s="605"/>
      <c r="K432" s="605"/>
      <c r="L432" s="605"/>
      <c r="M432" s="605"/>
      <c r="N432" s="605"/>
      <c r="O432" s="605"/>
      <c r="P432" s="605"/>
      <c r="Q432" s="605"/>
      <c r="R432" s="605"/>
      <c r="S432" s="605"/>
      <c r="T432" s="605"/>
      <c r="U432" s="605"/>
      <c r="V432" s="605"/>
      <c r="W432" s="605"/>
      <c r="X432" s="605"/>
      <c r="Y432" s="605"/>
      <c r="Z432" s="605"/>
      <c r="AA432" s="605"/>
      <c r="AB432" s="605"/>
      <c r="AC432" s="605"/>
      <c r="AD432" s="605"/>
      <c r="AE432" s="605"/>
      <c r="AF432" s="605"/>
    </row>
    <row r="433" spans="2:32" ht="16.5" customHeight="1" x14ac:dyDescent="0.25">
      <c r="B433" s="605" t="str">
        <f>IF(Notes!E94="","",Notes!E94)</f>
        <v/>
      </c>
      <c r="C433" s="605"/>
      <c r="D433" s="605"/>
      <c r="E433" s="605"/>
      <c r="F433" s="605"/>
      <c r="G433" s="605"/>
      <c r="H433" s="605"/>
      <c r="I433" s="605"/>
      <c r="J433" s="605"/>
      <c r="K433" s="605"/>
      <c r="L433" s="605"/>
      <c r="M433" s="605"/>
      <c r="N433" s="605"/>
      <c r="O433" s="605"/>
      <c r="P433" s="605"/>
      <c r="Q433" s="605"/>
      <c r="R433" s="605"/>
      <c r="S433" s="605"/>
      <c r="T433" s="605"/>
      <c r="U433" s="605"/>
      <c r="V433" s="605"/>
      <c r="W433" s="605"/>
      <c r="X433" s="605"/>
      <c r="Y433" s="605"/>
      <c r="Z433" s="605"/>
      <c r="AA433" s="605"/>
      <c r="AB433" s="605"/>
      <c r="AC433" s="605"/>
      <c r="AD433" s="605"/>
      <c r="AE433" s="605"/>
      <c r="AF433" s="605"/>
    </row>
    <row r="434" spans="2:32" ht="16.5" customHeight="1" x14ac:dyDescent="0.25">
      <c r="B434" s="605" t="str">
        <f>IF(Notes!E95="","",Notes!E95)</f>
        <v/>
      </c>
      <c r="C434" s="605"/>
      <c r="D434" s="605"/>
      <c r="E434" s="605"/>
      <c r="F434" s="605"/>
      <c r="G434" s="605"/>
      <c r="H434" s="605"/>
      <c r="I434" s="605"/>
      <c r="J434" s="605"/>
      <c r="K434" s="605"/>
      <c r="L434" s="605"/>
      <c r="M434" s="605"/>
      <c r="N434" s="605"/>
      <c r="O434" s="605"/>
      <c r="P434" s="605"/>
      <c r="Q434" s="605"/>
      <c r="R434" s="605"/>
      <c r="S434" s="605"/>
      <c r="T434" s="605"/>
      <c r="U434" s="605"/>
      <c r="V434" s="605"/>
      <c r="W434" s="605"/>
      <c r="X434" s="605"/>
      <c r="Y434" s="605"/>
      <c r="Z434" s="605"/>
      <c r="AA434" s="605"/>
      <c r="AB434" s="605"/>
      <c r="AC434" s="605"/>
      <c r="AD434" s="605"/>
      <c r="AE434" s="605"/>
      <c r="AF434" s="605"/>
    </row>
    <row r="435" spans="2:32" ht="16.5" customHeight="1" x14ac:dyDescent="0.25">
      <c r="B435" s="605" t="str">
        <f>IF(Notes!E96="","",Notes!E96)</f>
        <v/>
      </c>
      <c r="C435" s="605"/>
      <c r="D435" s="605"/>
      <c r="E435" s="605"/>
      <c r="F435" s="605"/>
      <c r="G435" s="605"/>
      <c r="H435" s="605"/>
      <c r="I435" s="605"/>
      <c r="J435" s="605"/>
      <c r="K435" s="605"/>
      <c r="L435" s="605"/>
      <c r="M435" s="605"/>
      <c r="N435" s="605"/>
      <c r="O435" s="605"/>
      <c r="P435" s="605"/>
      <c r="Q435" s="605"/>
      <c r="R435" s="605"/>
      <c r="S435" s="605"/>
      <c r="T435" s="605"/>
      <c r="U435" s="605"/>
      <c r="V435" s="605"/>
      <c r="W435" s="605"/>
      <c r="X435" s="605"/>
      <c r="Y435" s="605"/>
      <c r="Z435" s="605"/>
      <c r="AA435" s="605"/>
      <c r="AB435" s="605"/>
      <c r="AC435" s="605"/>
      <c r="AD435" s="605"/>
      <c r="AE435" s="605"/>
      <c r="AF435" s="605"/>
    </row>
    <row r="436" spans="2:32" ht="16.5" customHeight="1" x14ac:dyDescent="0.25">
      <c r="B436" s="605" t="str">
        <f>IF(Notes!E97="","",Notes!E97)</f>
        <v/>
      </c>
      <c r="C436" s="605"/>
      <c r="D436" s="605"/>
      <c r="E436" s="605"/>
      <c r="F436" s="605"/>
      <c r="G436" s="605"/>
      <c r="H436" s="605"/>
      <c r="I436" s="605"/>
      <c r="J436" s="605"/>
      <c r="K436" s="605"/>
      <c r="L436" s="605"/>
      <c r="M436" s="605"/>
      <c r="N436" s="605"/>
      <c r="O436" s="605"/>
      <c r="P436" s="605"/>
      <c r="Q436" s="605"/>
      <c r="R436" s="605"/>
      <c r="S436" s="605"/>
      <c r="T436" s="605"/>
      <c r="U436" s="605"/>
      <c r="V436" s="605"/>
      <c r="W436" s="605"/>
      <c r="X436" s="605"/>
      <c r="Y436" s="605"/>
      <c r="Z436" s="605"/>
      <c r="AA436" s="605"/>
      <c r="AB436" s="605"/>
      <c r="AC436" s="605"/>
      <c r="AD436" s="605"/>
      <c r="AE436" s="605"/>
      <c r="AF436" s="605"/>
    </row>
    <row r="437" spans="2:32" ht="16.5" customHeight="1" x14ac:dyDescent="0.25">
      <c r="B437" s="605" t="str">
        <f>IF(Notes!E98="","",Notes!E98)</f>
        <v/>
      </c>
      <c r="C437" s="605"/>
      <c r="D437" s="605"/>
      <c r="E437" s="605"/>
      <c r="F437" s="605"/>
      <c r="G437" s="605"/>
      <c r="H437" s="605"/>
      <c r="I437" s="605"/>
      <c r="J437" s="605"/>
      <c r="K437" s="605"/>
      <c r="L437" s="605"/>
      <c r="M437" s="605"/>
      <c r="N437" s="605"/>
      <c r="O437" s="605"/>
      <c r="P437" s="605"/>
      <c r="Q437" s="605"/>
      <c r="R437" s="605"/>
      <c r="S437" s="605"/>
      <c r="T437" s="605"/>
      <c r="U437" s="605"/>
      <c r="V437" s="605"/>
      <c r="W437" s="605"/>
      <c r="X437" s="605"/>
      <c r="Y437" s="605"/>
      <c r="Z437" s="605"/>
      <c r="AA437" s="605"/>
      <c r="AB437" s="605"/>
      <c r="AC437" s="605"/>
      <c r="AD437" s="605"/>
      <c r="AE437" s="605"/>
      <c r="AF437" s="605"/>
    </row>
    <row r="438" spans="2:32" ht="16.5" customHeight="1" x14ac:dyDescent="0.25">
      <c r="B438" s="605" t="str">
        <f>IF(Notes!E99="","",Notes!E99)</f>
        <v/>
      </c>
      <c r="C438" s="605"/>
      <c r="D438" s="605"/>
      <c r="E438" s="605"/>
      <c r="F438" s="605"/>
      <c r="G438" s="605"/>
      <c r="H438" s="605"/>
      <c r="I438" s="605"/>
      <c r="J438" s="605"/>
      <c r="K438" s="605"/>
      <c r="L438" s="605"/>
      <c r="M438" s="605"/>
      <c r="N438" s="605"/>
      <c r="O438" s="605"/>
      <c r="P438" s="605"/>
      <c r="Q438" s="605"/>
      <c r="R438" s="605"/>
      <c r="S438" s="605"/>
      <c r="T438" s="605"/>
      <c r="U438" s="605"/>
      <c r="V438" s="605"/>
      <c r="W438" s="605"/>
      <c r="X438" s="605"/>
      <c r="Y438" s="605"/>
      <c r="Z438" s="605"/>
      <c r="AA438" s="605"/>
      <c r="AB438" s="605"/>
      <c r="AC438" s="605"/>
      <c r="AD438" s="605"/>
      <c r="AE438" s="605"/>
      <c r="AF438" s="605"/>
    </row>
    <row r="439" spans="2:32" ht="16.5" customHeight="1" x14ac:dyDescent="0.25">
      <c r="B439" s="605" t="str">
        <f>IF(Notes!E100="","",Notes!E100)</f>
        <v/>
      </c>
      <c r="C439" s="605"/>
      <c r="D439" s="605"/>
      <c r="E439" s="605"/>
      <c r="F439" s="605"/>
      <c r="G439" s="605"/>
      <c r="H439" s="605"/>
      <c r="I439" s="605"/>
      <c r="J439" s="605"/>
      <c r="K439" s="605"/>
      <c r="L439" s="605"/>
      <c r="M439" s="605"/>
      <c r="N439" s="605"/>
      <c r="O439" s="605"/>
      <c r="P439" s="605"/>
      <c r="Q439" s="605"/>
      <c r="R439" s="605"/>
      <c r="S439" s="605"/>
      <c r="T439" s="605"/>
      <c r="U439" s="605"/>
      <c r="V439" s="605"/>
      <c r="W439" s="605"/>
      <c r="X439" s="605"/>
      <c r="Y439" s="605"/>
      <c r="Z439" s="605"/>
      <c r="AA439" s="605"/>
      <c r="AB439" s="605"/>
      <c r="AC439" s="605"/>
      <c r="AD439" s="605"/>
      <c r="AE439" s="605"/>
      <c r="AF439" s="605"/>
    </row>
    <row r="440" spans="2:32" ht="16.5" customHeight="1" x14ac:dyDescent="0.25">
      <c r="B440" s="605" t="str">
        <f>IF(Notes!E101="","",Notes!E101)</f>
        <v/>
      </c>
      <c r="C440" s="605"/>
      <c r="D440" s="605"/>
      <c r="E440" s="605"/>
      <c r="F440" s="605"/>
      <c r="G440" s="605"/>
      <c r="H440" s="605"/>
      <c r="I440" s="605"/>
      <c r="J440" s="605"/>
      <c r="K440" s="605"/>
      <c r="L440" s="605"/>
      <c r="M440" s="605"/>
      <c r="N440" s="605"/>
      <c r="O440" s="605"/>
      <c r="P440" s="605"/>
      <c r="Q440" s="605"/>
      <c r="R440" s="605"/>
      <c r="S440" s="605"/>
      <c r="T440" s="605"/>
      <c r="U440" s="605"/>
      <c r="V440" s="605"/>
      <c r="W440" s="605"/>
      <c r="X440" s="605"/>
      <c r="Y440" s="605"/>
      <c r="Z440" s="605"/>
      <c r="AA440" s="605"/>
      <c r="AB440" s="605"/>
      <c r="AC440" s="605"/>
      <c r="AD440" s="605"/>
      <c r="AE440" s="605"/>
      <c r="AF440" s="605"/>
    </row>
    <row r="441" spans="2:32" ht="16.5" customHeight="1" x14ac:dyDescent="0.25">
      <c r="B441" s="605" t="str">
        <f>IF(Notes!E102="","",Notes!E102)</f>
        <v/>
      </c>
      <c r="C441" s="605"/>
      <c r="D441" s="605"/>
      <c r="E441" s="605"/>
      <c r="F441" s="605"/>
      <c r="G441" s="605"/>
      <c r="H441" s="605"/>
      <c r="I441" s="605"/>
      <c r="J441" s="605"/>
      <c r="K441" s="605"/>
      <c r="L441" s="605"/>
      <c r="M441" s="605"/>
      <c r="N441" s="605"/>
      <c r="O441" s="605"/>
      <c r="P441" s="605"/>
      <c r="Q441" s="605"/>
      <c r="R441" s="605"/>
      <c r="S441" s="605"/>
      <c r="T441" s="605"/>
      <c r="U441" s="605"/>
      <c r="V441" s="605"/>
      <c r="W441" s="605"/>
      <c r="X441" s="605"/>
      <c r="Y441" s="605"/>
      <c r="Z441" s="605"/>
      <c r="AA441" s="605"/>
      <c r="AB441" s="605"/>
      <c r="AC441" s="605"/>
      <c r="AD441" s="605"/>
      <c r="AE441" s="605"/>
      <c r="AF441" s="605"/>
    </row>
    <row r="442" spans="2:32" ht="16.5" customHeight="1" x14ac:dyDescent="0.25">
      <c r="B442" s="605" t="str">
        <f>IF(Notes!E103="","",Notes!E103)</f>
        <v/>
      </c>
      <c r="C442" s="605"/>
      <c r="D442" s="605"/>
      <c r="E442" s="605"/>
      <c r="F442" s="605"/>
      <c r="G442" s="605"/>
      <c r="H442" s="605"/>
      <c r="I442" s="605"/>
      <c r="J442" s="605"/>
      <c r="K442" s="605"/>
      <c r="L442" s="605"/>
      <c r="M442" s="605"/>
      <c r="N442" s="605"/>
      <c r="O442" s="605"/>
      <c r="P442" s="605"/>
      <c r="Q442" s="605"/>
      <c r="R442" s="605"/>
      <c r="S442" s="605"/>
      <c r="T442" s="605"/>
      <c r="U442" s="605"/>
      <c r="V442" s="605"/>
      <c r="W442" s="605"/>
      <c r="X442" s="605"/>
      <c r="Y442" s="605"/>
      <c r="Z442" s="605"/>
      <c r="AA442" s="605"/>
      <c r="AB442" s="605"/>
      <c r="AC442" s="605"/>
      <c r="AD442" s="605"/>
      <c r="AE442" s="605"/>
      <c r="AF442" s="605"/>
    </row>
    <row r="443" spans="2:32" ht="16.5" customHeight="1" x14ac:dyDescent="0.25">
      <c r="B443" s="605" t="str">
        <f>IF(Notes!E104="","",Notes!E104)</f>
        <v/>
      </c>
      <c r="C443" s="605"/>
      <c r="D443" s="605"/>
      <c r="E443" s="605"/>
      <c r="F443" s="605"/>
      <c r="G443" s="605"/>
      <c r="H443" s="605"/>
      <c r="I443" s="605"/>
      <c r="J443" s="605"/>
      <c r="K443" s="605"/>
      <c r="L443" s="605"/>
      <c r="M443" s="605"/>
      <c r="N443" s="605"/>
      <c r="O443" s="605"/>
      <c r="P443" s="605"/>
      <c r="Q443" s="605"/>
      <c r="R443" s="605"/>
      <c r="S443" s="605"/>
      <c r="T443" s="605"/>
      <c r="U443" s="605"/>
      <c r="V443" s="605"/>
      <c r="W443" s="605"/>
      <c r="X443" s="605"/>
      <c r="Y443" s="605"/>
      <c r="Z443" s="605"/>
      <c r="AA443" s="605"/>
      <c r="AB443" s="605"/>
      <c r="AC443" s="605"/>
      <c r="AD443" s="605"/>
      <c r="AE443" s="605"/>
      <c r="AF443" s="605"/>
    </row>
    <row r="444" spans="2:32" ht="16.5" customHeight="1" x14ac:dyDescent="0.25">
      <c r="B444" s="605" t="str">
        <f>IF(Notes!E105="","",Notes!E105)</f>
        <v/>
      </c>
      <c r="C444" s="605"/>
      <c r="D444" s="605"/>
      <c r="E444" s="605"/>
      <c r="F444" s="605"/>
      <c r="G444" s="605"/>
      <c r="H444" s="605"/>
      <c r="I444" s="605"/>
      <c r="J444" s="605"/>
      <c r="K444" s="605"/>
      <c r="L444" s="605"/>
      <c r="M444" s="605"/>
      <c r="N444" s="605"/>
      <c r="O444" s="605"/>
      <c r="P444" s="605"/>
      <c r="Q444" s="605"/>
      <c r="R444" s="605"/>
      <c r="S444" s="605"/>
      <c r="T444" s="605"/>
      <c r="U444" s="605"/>
      <c r="V444" s="605"/>
      <c r="W444" s="605"/>
      <c r="X444" s="605"/>
      <c r="Y444" s="605"/>
      <c r="Z444" s="605"/>
      <c r="AA444" s="605"/>
      <c r="AB444" s="605"/>
      <c r="AC444" s="605"/>
      <c r="AD444" s="605"/>
      <c r="AE444" s="605"/>
      <c r="AF444" s="605"/>
    </row>
    <row r="445" spans="2:32" ht="16.5" customHeight="1" x14ac:dyDescent="0.25">
      <c r="B445" s="605" t="str">
        <f>IF(Notes!E106="","",Notes!E106)</f>
        <v/>
      </c>
      <c r="C445" s="605"/>
      <c r="D445" s="605"/>
      <c r="E445" s="605"/>
      <c r="F445" s="605"/>
      <c r="G445" s="605"/>
      <c r="H445" s="605"/>
      <c r="I445" s="605"/>
      <c r="J445" s="605"/>
      <c r="K445" s="605"/>
      <c r="L445" s="605"/>
      <c r="M445" s="605"/>
      <c r="N445" s="605"/>
      <c r="O445" s="605"/>
      <c r="P445" s="605"/>
      <c r="Q445" s="605"/>
      <c r="R445" s="605"/>
      <c r="S445" s="605"/>
      <c r="T445" s="605"/>
      <c r="U445" s="605"/>
      <c r="V445" s="605"/>
      <c r="W445" s="605"/>
      <c r="X445" s="605"/>
      <c r="Y445" s="605"/>
      <c r="Z445" s="605"/>
      <c r="AA445" s="605"/>
      <c r="AB445" s="605"/>
      <c r="AC445" s="605"/>
      <c r="AD445" s="605"/>
      <c r="AE445" s="605"/>
      <c r="AF445" s="605"/>
    </row>
    <row r="446" spans="2:32" ht="16.5" customHeight="1" x14ac:dyDescent="0.25">
      <c r="B446" s="605" t="str">
        <f>IF(Notes!E107="","",Notes!E107)</f>
        <v/>
      </c>
      <c r="C446" s="605"/>
      <c r="D446" s="605"/>
      <c r="E446" s="605"/>
      <c r="F446" s="605"/>
      <c r="G446" s="605"/>
      <c r="H446" s="605"/>
      <c r="I446" s="605"/>
      <c r="J446" s="605"/>
      <c r="K446" s="605"/>
      <c r="L446" s="605"/>
      <c r="M446" s="605"/>
      <c r="N446" s="605"/>
      <c r="O446" s="605"/>
      <c r="P446" s="605"/>
      <c r="Q446" s="605"/>
      <c r="R446" s="605"/>
      <c r="S446" s="605"/>
      <c r="T446" s="605"/>
      <c r="U446" s="605"/>
      <c r="V446" s="605"/>
      <c r="W446" s="605"/>
      <c r="X446" s="605"/>
      <c r="Y446" s="605"/>
      <c r="Z446" s="605"/>
      <c r="AA446" s="605"/>
      <c r="AB446" s="605"/>
      <c r="AC446" s="605"/>
      <c r="AD446" s="605"/>
      <c r="AE446" s="605"/>
      <c r="AF446" s="605"/>
    </row>
    <row r="447" spans="2:32" ht="16.5" customHeight="1" x14ac:dyDescent="0.25">
      <c r="B447" s="605" t="str">
        <f>IF(Notes!E108="","",Notes!E108)</f>
        <v/>
      </c>
      <c r="C447" s="605"/>
      <c r="D447" s="605"/>
      <c r="E447" s="605"/>
      <c r="F447" s="605"/>
      <c r="G447" s="605"/>
      <c r="H447" s="605"/>
      <c r="I447" s="605"/>
      <c r="J447" s="605"/>
      <c r="K447" s="605"/>
      <c r="L447" s="605"/>
      <c r="M447" s="605"/>
      <c r="N447" s="605"/>
      <c r="O447" s="605"/>
      <c r="P447" s="605"/>
      <c r="Q447" s="605"/>
      <c r="R447" s="605"/>
      <c r="S447" s="605"/>
      <c r="T447" s="605"/>
      <c r="U447" s="605"/>
      <c r="V447" s="605"/>
      <c r="W447" s="605"/>
      <c r="X447" s="605"/>
      <c r="Y447" s="605"/>
      <c r="Z447" s="605"/>
      <c r="AA447" s="605"/>
      <c r="AB447" s="605"/>
      <c r="AC447" s="605"/>
      <c r="AD447" s="605"/>
      <c r="AE447" s="605"/>
      <c r="AF447" s="605"/>
    </row>
    <row r="448" spans="2:32" ht="16.5" customHeight="1" x14ac:dyDescent="0.25">
      <c r="B448" s="605" t="str">
        <f>IF(Notes!E109="","",Notes!E109)</f>
        <v/>
      </c>
      <c r="C448" s="605"/>
      <c r="D448" s="605"/>
      <c r="E448" s="605"/>
      <c r="F448" s="605"/>
      <c r="G448" s="605"/>
      <c r="H448" s="605"/>
      <c r="I448" s="605"/>
      <c r="J448" s="605"/>
      <c r="K448" s="605"/>
      <c r="L448" s="605"/>
      <c r="M448" s="605"/>
      <c r="N448" s="605"/>
      <c r="O448" s="605"/>
      <c r="P448" s="605"/>
      <c r="Q448" s="605"/>
      <c r="R448" s="605"/>
      <c r="S448" s="605"/>
      <c r="T448" s="605"/>
      <c r="U448" s="605"/>
      <c r="V448" s="605"/>
      <c r="W448" s="605"/>
      <c r="X448" s="605"/>
      <c r="Y448" s="605"/>
      <c r="Z448" s="605"/>
      <c r="AA448" s="605"/>
      <c r="AB448" s="605"/>
      <c r="AC448" s="605"/>
      <c r="AD448" s="605"/>
      <c r="AE448" s="605"/>
      <c r="AF448" s="605"/>
    </row>
    <row r="449" spans="2:32" ht="16.5" customHeight="1" x14ac:dyDescent="0.25">
      <c r="B449" s="605" t="str">
        <f>IF(Notes!E110="","",Notes!E110)</f>
        <v/>
      </c>
      <c r="C449" s="605"/>
      <c r="D449" s="605"/>
      <c r="E449" s="605"/>
      <c r="F449" s="605"/>
      <c r="G449" s="605"/>
      <c r="H449" s="605"/>
      <c r="I449" s="605"/>
      <c r="J449" s="605"/>
      <c r="K449" s="605"/>
      <c r="L449" s="605"/>
      <c r="M449" s="605"/>
      <c r="N449" s="605"/>
      <c r="O449" s="605"/>
      <c r="P449" s="605"/>
      <c r="Q449" s="605"/>
      <c r="R449" s="605"/>
      <c r="S449" s="605"/>
      <c r="T449" s="605"/>
      <c r="U449" s="605"/>
      <c r="V449" s="605"/>
      <c r="W449" s="605"/>
      <c r="X449" s="605"/>
      <c r="Y449" s="605"/>
      <c r="Z449" s="605"/>
      <c r="AA449" s="605"/>
      <c r="AB449" s="605"/>
      <c r="AC449" s="605"/>
      <c r="AD449" s="605"/>
      <c r="AE449" s="605"/>
      <c r="AF449" s="605"/>
    </row>
    <row r="450" spans="2:32" ht="16.5" customHeight="1" x14ac:dyDescent="0.25">
      <c r="B450" s="605" t="str">
        <f>IF(Notes!E111="","",Notes!E111)</f>
        <v/>
      </c>
      <c r="C450" s="605"/>
      <c r="D450" s="605"/>
      <c r="E450" s="605"/>
      <c r="F450" s="605"/>
      <c r="G450" s="605"/>
      <c r="H450" s="605"/>
      <c r="I450" s="605"/>
      <c r="J450" s="605"/>
      <c r="K450" s="605"/>
      <c r="L450" s="605"/>
      <c r="M450" s="605"/>
      <c r="N450" s="605"/>
      <c r="O450" s="605"/>
      <c r="P450" s="605"/>
      <c r="Q450" s="605"/>
      <c r="R450" s="605"/>
      <c r="S450" s="605"/>
      <c r="T450" s="605"/>
      <c r="U450" s="605"/>
      <c r="V450" s="605"/>
      <c r="W450" s="605"/>
      <c r="X450" s="605"/>
      <c r="Y450" s="605"/>
      <c r="Z450" s="605"/>
      <c r="AA450" s="605"/>
      <c r="AB450" s="605"/>
      <c r="AC450" s="605"/>
      <c r="AD450" s="605"/>
      <c r="AE450" s="605"/>
      <c r="AF450" s="605"/>
    </row>
    <row r="451" spans="2:32" ht="16.5" customHeight="1" x14ac:dyDescent="0.25">
      <c r="B451" s="605" t="str">
        <f>IF(Notes!E112="","",Notes!E112)</f>
        <v/>
      </c>
      <c r="C451" s="605"/>
      <c r="D451" s="605"/>
      <c r="E451" s="605"/>
      <c r="F451" s="605"/>
      <c r="G451" s="605"/>
      <c r="H451" s="605"/>
      <c r="I451" s="605"/>
      <c r="J451" s="605"/>
      <c r="K451" s="605"/>
      <c r="L451" s="605"/>
      <c r="M451" s="605"/>
      <c r="N451" s="605"/>
      <c r="O451" s="605"/>
      <c r="P451" s="605"/>
      <c r="Q451" s="605"/>
      <c r="R451" s="605"/>
      <c r="S451" s="605"/>
      <c r="T451" s="605"/>
      <c r="U451" s="605"/>
      <c r="V451" s="605"/>
      <c r="W451" s="605"/>
      <c r="X451" s="605"/>
      <c r="Y451" s="605"/>
      <c r="Z451" s="605"/>
      <c r="AA451" s="605"/>
      <c r="AB451" s="605"/>
      <c r="AC451" s="605"/>
      <c r="AD451" s="605"/>
      <c r="AE451" s="605"/>
      <c r="AF451" s="605"/>
    </row>
    <row r="452" spans="2:32" ht="16.5" customHeight="1" x14ac:dyDescent="0.25">
      <c r="B452" s="605" t="str">
        <f>IF(Notes!E113="","",Notes!E113)</f>
        <v/>
      </c>
      <c r="C452" s="605"/>
      <c r="D452" s="605"/>
      <c r="E452" s="605"/>
      <c r="F452" s="605"/>
      <c r="G452" s="605"/>
      <c r="H452" s="605"/>
      <c r="I452" s="605"/>
      <c r="J452" s="605"/>
      <c r="K452" s="605"/>
      <c r="L452" s="605"/>
      <c r="M452" s="605"/>
      <c r="N452" s="605"/>
      <c r="O452" s="605"/>
      <c r="P452" s="605"/>
      <c r="Q452" s="605"/>
      <c r="R452" s="605"/>
      <c r="S452" s="605"/>
      <c r="T452" s="605"/>
      <c r="U452" s="605"/>
      <c r="V452" s="605"/>
      <c r="W452" s="605"/>
      <c r="X452" s="605"/>
      <c r="Y452" s="605"/>
      <c r="Z452" s="605"/>
      <c r="AA452" s="605"/>
      <c r="AB452" s="605"/>
      <c r="AC452" s="605"/>
      <c r="AD452" s="605"/>
      <c r="AE452" s="605"/>
      <c r="AF452" s="605"/>
    </row>
    <row r="453" spans="2:32" ht="16.5" customHeight="1" x14ac:dyDescent="0.25">
      <c r="B453" s="605" t="str">
        <f>IF(Notes!E114="","",Notes!E114)</f>
        <v/>
      </c>
      <c r="C453" s="605"/>
      <c r="D453" s="605"/>
      <c r="E453" s="605"/>
      <c r="F453" s="605"/>
      <c r="G453" s="605"/>
      <c r="H453" s="605"/>
      <c r="I453" s="605"/>
      <c r="J453" s="605"/>
      <c r="K453" s="605"/>
      <c r="L453" s="605"/>
      <c r="M453" s="605"/>
      <c r="N453" s="605"/>
      <c r="O453" s="605"/>
      <c r="P453" s="605"/>
      <c r="Q453" s="605"/>
      <c r="R453" s="605"/>
      <c r="S453" s="605"/>
      <c r="T453" s="605"/>
      <c r="U453" s="605"/>
      <c r="V453" s="605"/>
      <c r="W453" s="605"/>
      <c r="X453" s="605"/>
      <c r="Y453" s="605"/>
      <c r="Z453" s="605"/>
      <c r="AA453" s="605"/>
      <c r="AB453" s="605"/>
      <c r="AC453" s="605"/>
      <c r="AD453" s="605"/>
      <c r="AE453" s="605"/>
      <c r="AF453" s="605"/>
    </row>
    <row r="454" spans="2:32" ht="16.5" customHeight="1" x14ac:dyDescent="0.25">
      <c r="B454" s="605" t="str">
        <f>IF(Notes!E115="","",Notes!E115)</f>
        <v/>
      </c>
      <c r="C454" s="605"/>
      <c r="D454" s="605"/>
      <c r="E454" s="605"/>
      <c r="F454" s="605"/>
      <c r="G454" s="605"/>
      <c r="H454" s="605"/>
      <c r="I454" s="605"/>
      <c r="J454" s="605"/>
      <c r="K454" s="605"/>
      <c r="L454" s="605"/>
      <c r="M454" s="605"/>
      <c r="N454" s="605"/>
      <c r="O454" s="605"/>
      <c r="P454" s="605"/>
      <c r="Q454" s="605"/>
      <c r="R454" s="605"/>
      <c r="S454" s="605"/>
      <c r="T454" s="605"/>
      <c r="U454" s="605"/>
      <c r="V454" s="605"/>
      <c r="W454" s="605"/>
      <c r="X454" s="605"/>
      <c r="Y454" s="605"/>
      <c r="Z454" s="605"/>
      <c r="AA454" s="605"/>
      <c r="AB454" s="605"/>
      <c r="AC454" s="605"/>
      <c r="AD454" s="605"/>
      <c r="AE454" s="605"/>
      <c r="AF454" s="605"/>
    </row>
    <row r="455" spans="2:32" ht="16.5" customHeight="1" x14ac:dyDescent="0.25">
      <c r="B455" s="605" t="str">
        <f>IF(Notes!E116="","",Notes!E116)</f>
        <v/>
      </c>
      <c r="C455" s="605"/>
      <c r="D455" s="605"/>
      <c r="E455" s="605"/>
      <c r="F455" s="605"/>
      <c r="G455" s="605"/>
      <c r="H455" s="605"/>
      <c r="I455" s="605"/>
      <c r="J455" s="605"/>
      <c r="K455" s="605"/>
      <c r="L455" s="605"/>
      <c r="M455" s="605"/>
      <c r="N455" s="605"/>
      <c r="O455" s="605"/>
      <c r="P455" s="605"/>
      <c r="Q455" s="605"/>
      <c r="R455" s="605"/>
      <c r="S455" s="605"/>
      <c r="T455" s="605"/>
      <c r="U455" s="605"/>
      <c r="V455" s="605"/>
      <c r="W455" s="605"/>
      <c r="X455" s="605"/>
      <c r="Y455" s="605"/>
      <c r="Z455" s="605"/>
      <c r="AA455" s="605"/>
      <c r="AB455" s="605"/>
      <c r="AC455" s="605"/>
      <c r="AD455" s="605"/>
      <c r="AE455" s="605"/>
      <c r="AF455" s="605"/>
    </row>
    <row r="456" spans="2:32" ht="16.5" customHeight="1" x14ac:dyDescent="0.25">
      <c r="B456" s="605" t="str">
        <f>IF(Notes!E117="","",Notes!E117)</f>
        <v/>
      </c>
      <c r="C456" s="605"/>
      <c r="D456" s="605"/>
      <c r="E456" s="605"/>
      <c r="F456" s="605"/>
      <c r="G456" s="605"/>
      <c r="H456" s="605"/>
      <c r="I456" s="605"/>
      <c r="J456" s="605"/>
      <c r="K456" s="605"/>
      <c r="L456" s="605"/>
      <c r="M456" s="605"/>
      <c r="N456" s="605"/>
      <c r="O456" s="605"/>
      <c r="P456" s="605"/>
      <c r="Q456" s="605"/>
      <c r="R456" s="605"/>
      <c r="S456" s="605"/>
      <c r="T456" s="605"/>
      <c r="U456" s="605"/>
      <c r="V456" s="605"/>
      <c r="W456" s="605"/>
      <c r="X456" s="605"/>
      <c r="Y456" s="605"/>
      <c r="Z456" s="605"/>
      <c r="AA456" s="605"/>
      <c r="AB456" s="605"/>
      <c r="AC456" s="605"/>
      <c r="AD456" s="605"/>
      <c r="AE456" s="605"/>
      <c r="AF456" s="605"/>
    </row>
    <row r="457" spans="2:32" ht="16.5" customHeight="1" x14ac:dyDescent="0.25">
      <c r="B457" s="605" t="str">
        <f>IF(Notes!E118="","",Notes!E118)</f>
        <v/>
      </c>
      <c r="C457" s="605"/>
      <c r="D457" s="605"/>
      <c r="E457" s="605"/>
      <c r="F457" s="605"/>
      <c r="G457" s="605"/>
      <c r="H457" s="605"/>
      <c r="I457" s="605"/>
      <c r="J457" s="605"/>
      <c r="K457" s="605"/>
      <c r="L457" s="605"/>
      <c r="M457" s="605"/>
      <c r="N457" s="605"/>
      <c r="O457" s="605"/>
      <c r="P457" s="605"/>
      <c r="Q457" s="605"/>
      <c r="R457" s="605"/>
      <c r="S457" s="605"/>
      <c r="T457" s="605"/>
      <c r="U457" s="605"/>
      <c r="V457" s="605"/>
      <c r="W457" s="605"/>
      <c r="X457" s="605"/>
      <c r="Y457" s="605"/>
      <c r="Z457" s="605"/>
      <c r="AA457" s="605"/>
      <c r="AB457" s="605"/>
      <c r="AC457" s="605"/>
      <c r="AD457" s="605"/>
      <c r="AE457" s="605"/>
      <c r="AF457" s="605"/>
    </row>
    <row r="458" spans="2:32" ht="16.5" customHeight="1" x14ac:dyDescent="0.25">
      <c r="B458" s="605" t="str">
        <f>IF(Notes!E119="","",Notes!E119)</f>
        <v/>
      </c>
      <c r="C458" s="605"/>
      <c r="D458" s="605"/>
      <c r="E458" s="605"/>
      <c r="F458" s="605"/>
      <c r="G458" s="605"/>
      <c r="H458" s="605"/>
      <c r="I458" s="605"/>
      <c r="J458" s="605"/>
      <c r="K458" s="605"/>
      <c r="L458" s="605"/>
      <c r="M458" s="605"/>
      <c r="N458" s="605"/>
      <c r="O458" s="605"/>
      <c r="P458" s="605"/>
      <c r="Q458" s="605"/>
      <c r="R458" s="605"/>
      <c r="S458" s="605"/>
      <c r="T458" s="605"/>
      <c r="U458" s="605"/>
      <c r="V458" s="605"/>
      <c r="W458" s="605"/>
      <c r="X458" s="605"/>
      <c r="Y458" s="605"/>
      <c r="Z458" s="605"/>
      <c r="AA458" s="605"/>
      <c r="AB458" s="605"/>
      <c r="AC458" s="605"/>
      <c r="AD458" s="605"/>
      <c r="AE458" s="605"/>
      <c r="AF458" s="605"/>
    </row>
    <row r="459" spans="2:32" ht="16.5" customHeight="1" x14ac:dyDescent="0.25">
      <c r="B459" s="605" t="str">
        <f>IF(Notes!E120="","",Notes!E120)</f>
        <v/>
      </c>
      <c r="C459" s="605"/>
      <c r="D459" s="605"/>
      <c r="E459" s="605"/>
      <c r="F459" s="605"/>
      <c r="G459" s="605"/>
      <c r="H459" s="605"/>
      <c r="I459" s="605"/>
      <c r="J459" s="605"/>
      <c r="K459" s="605"/>
      <c r="L459" s="605"/>
      <c r="M459" s="605"/>
      <c r="N459" s="605"/>
      <c r="O459" s="605"/>
      <c r="P459" s="605"/>
      <c r="Q459" s="605"/>
      <c r="R459" s="605"/>
      <c r="S459" s="605"/>
      <c r="T459" s="605"/>
      <c r="U459" s="605"/>
      <c r="V459" s="605"/>
      <c r="W459" s="605"/>
      <c r="X459" s="605"/>
      <c r="Y459" s="605"/>
      <c r="Z459" s="605"/>
      <c r="AA459" s="605"/>
      <c r="AB459" s="605"/>
      <c r="AC459" s="605"/>
      <c r="AD459" s="605"/>
      <c r="AE459" s="605"/>
      <c r="AF459" s="605"/>
    </row>
    <row r="460" spans="2:32" ht="16.5" customHeight="1" x14ac:dyDescent="0.25">
      <c r="B460" s="605" t="str">
        <f>IF(Notes!E121="","",Notes!E121)</f>
        <v/>
      </c>
      <c r="C460" s="605"/>
      <c r="D460" s="605"/>
      <c r="E460" s="605"/>
      <c r="F460" s="605"/>
      <c r="G460" s="605"/>
      <c r="H460" s="605"/>
      <c r="I460" s="605"/>
      <c r="J460" s="605"/>
      <c r="K460" s="605"/>
      <c r="L460" s="605"/>
      <c r="M460" s="605"/>
      <c r="N460" s="605"/>
      <c r="O460" s="605"/>
      <c r="P460" s="605"/>
      <c r="Q460" s="605"/>
      <c r="R460" s="605"/>
      <c r="S460" s="605"/>
      <c r="T460" s="605"/>
      <c r="U460" s="605"/>
      <c r="V460" s="605"/>
      <c r="W460" s="605"/>
      <c r="X460" s="605"/>
      <c r="Y460" s="605"/>
      <c r="Z460" s="605"/>
      <c r="AA460" s="605"/>
      <c r="AB460" s="605"/>
      <c r="AC460" s="605"/>
      <c r="AD460" s="605"/>
      <c r="AE460" s="605"/>
      <c r="AF460" s="605"/>
    </row>
    <row r="461" spans="2:32" ht="16.5" customHeight="1" x14ac:dyDescent="0.25">
      <c r="B461" s="605" t="str">
        <f>IF(Notes!E122="","",Notes!E122)</f>
        <v/>
      </c>
      <c r="C461" s="605"/>
      <c r="D461" s="605"/>
      <c r="E461" s="605"/>
      <c r="F461" s="605"/>
      <c r="G461" s="605"/>
      <c r="H461" s="605"/>
      <c r="I461" s="605"/>
      <c r="J461" s="605"/>
      <c r="K461" s="605"/>
      <c r="L461" s="605"/>
      <c r="M461" s="605"/>
      <c r="N461" s="605"/>
      <c r="O461" s="605"/>
      <c r="P461" s="605"/>
      <c r="Q461" s="605"/>
      <c r="R461" s="605"/>
      <c r="S461" s="605"/>
      <c r="T461" s="605"/>
      <c r="U461" s="605"/>
      <c r="V461" s="605"/>
      <c r="W461" s="605"/>
      <c r="X461" s="605"/>
      <c r="Y461" s="605"/>
      <c r="Z461" s="605"/>
      <c r="AA461" s="605"/>
      <c r="AB461" s="605"/>
      <c r="AC461" s="605"/>
      <c r="AD461" s="605"/>
      <c r="AE461" s="605"/>
      <c r="AF461" s="605"/>
    </row>
    <row r="462" spans="2:32" ht="16.5" customHeight="1" x14ac:dyDescent="0.25">
      <c r="B462" s="605" t="str">
        <f>IF(Notes!E123="","",Notes!E123)</f>
        <v/>
      </c>
      <c r="C462" s="605"/>
      <c r="D462" s="605"/>
      <c r="E462" s="605"/>
      <c r="F462" s="605"/>
      <c r="G462" s="605"/>
      <c r="H462" s="605"/>
      <c r="I462" s="605"/>
      <c r="J462" s="605"/>
      <c r="K462" s="605"/>
      <c r="L462" s="605"/>
      <c r="M462" s="605"/>
      <c r="N462" s="605"/>
      <c r="O462" s="605"/>
      <c r="P462" s="605"/>
      <c r="Q462" s="605"/>
      <c r="R462" s="605"/>
      <c r="S462" s="605"/>
      <c r="T462" s="605"/>
      <c r="U462" s="605"/>
      <c r="V462" s="605"/>
      <c r="W462" s="605"/>
      <c r="X462" s="605"/>
      <c r="Y462" s="605"/>
      <c r="Z462" s="605"/>
      <c r="AA462" s="605"/>
      <c r="AB462" s="605"/>
      <c r="AC462" s="605"/>
      <c r="AD462" s="605"/>
      <c r="AE462" s="605"/>
      <c r="AF462" s="605"/>
    </row>
    <row r="463" spans="2:32" ht="16.5" customHeight="1" x14ac:dyDescent="0.25">
      <c r="B463" s="605" t="str">
        <f>IF(Notes!E124="","",Notes!E124)</f>
        <v/>
      </c>
      <c r="C463" s="605"/>
      <c r="D463" s="605"/>
      <c r="E463" s="605"/>
      <c r="F463" s="605"/>
      <c r="G463" s="605"/>
      <c r="H463" s="605"/>
      <c r="I463" s="605"/>
      <c r="J463" s="605"/>
      <c r="K463" s="605"/>
      <c r="L463" s="605"/>
      <c r="M463" s="605"/>
      <c r="N463" s="605"/>
      <c r="O463" s="605"/>
      <c r="P463" s="605"/>
      <c r="Q463" s="605"/>
      <c r="R463" s="605"/>
      <c r="S463" s="605"/>
      <c r="T463" s="605"/>
      <c r="U463" s="605"/>
      <c r="V463" s="605"/>
      <c r="W463" s="605"/>
      <c r="X463" s="605"/>
      <c r="Y463" s="605"/>
      <c r="Z463" s="605"/>
      <c r="AA463" s="605"/>
      <c r="AB463" s="605"/>
      <c r="AC463" s="605"/>
      <c r="AD463" s="605"/>
      <c r="AE463" s="605"/>
      <c r="AF463" s="605"/>
    </row>
    <row r="464" spans="2:32" ht="16.5" customHeight="1" x14ac:dyDescent="0.25">
      <c r="B464" s="605" t="str">
        <f>IF(Notes!E125="","",Notes!E125)</f>
        <v/>
      </c>
      <c r="C464" s="605"/>
      <c r="D464" s="605"/>
      <c r="E464" s="605"/>
      <c r="F464" s="605"/>
      <c r="G464" s="605"/>
      <c r="H464" s="605"/>
      <c r="I464" s="605"/>
      <c r="J464" s="605"/>
      <c r="K464" s="605"/>
      <c r="L464" s="605"/>
      <c r="M464" s="605"/>
      <c r="N464" s="605"/>
      <c r="O464" s="605"/>
      <c r="P464" s="605"/>
      <c r="Q464" s="605"/>
      <c r="R464" s="605"/>
      <c r="S464" s="605"/>
      <c r="T464" s="605"/>
      <c r="U464" s="605"/>
      <c r="V464" s="605"/>
      <c r="W464" s="605"/>
      <c r="X464" s="605"/>
      <c r="Y464" s="605"/>
      <c r="Z464" s="605"/>
      <c r="AA464" s="605"/>
      <c r="AB464" s="605"/>
      <c r="AC464" s="605"/>
      <c r="AD464" s="605"/>
      <c r="AE464" s="605"/>
      <c r="AF464" s="605"/>
    </row>
    <row r="465" spans="2:32" ht="16.5" customHeight="1" x14ac:dyDescent="0.25">
      <c r="B465" s="605" t="str">
        <f>IF(Notes!E126="","",Notes!E126)</f>
        <v/>
      </c>
      <c r="C465" s="605"/>
      <c r="D465" s="605"/>
      <c r="E465" s="605"/>
      <c r="F465" s="605"/>
      <c r="G465" s="605"/>
      <c r="H465" s="605"/>
      <c r="I465" s="605"/>
      <c r="J465" s="605"/>
      <c r="K465" s="605"/>
      <c r="L465" s="605"/>
      <c r="M465" s="605"/>
      <c r="N465" s="605"/>
      <c r="O465" s="605"/>
      <c r="P465" s="605"/>
      <c r="Q465" s="605"/>
      <c r="R465" s="605"/>
      <c r="S465" s="605"/>
      <c r="T465" s="605"/>
      <c r="U465" s="605"/>
      <c r="V465" s="605"/>
      <c r="W465" s="605"/>
      <c r="X465" s="605"/>
      <c r="Y465" s="605"/>
      <c r="Z465" s="605"/>
      <c r="AA465" s="605"/>
      <c r="AB465" s="605"/>
      <c r="AC465" s="605"/>
      <c r="AD465" s="605"/>
      <c r="AE465" s="605"/>
      <c r="AF465" s="605"/>
    </row>
    <row r="466" spans="2:32" ht="16.5" customHeight="1" x14ac:dyDescent="0.25">
      <c r="B466" s="605" t="str">
        <f>IF(Notes!E127="","",Notes!E127)</f>
        <v/>
      </c>
      <c r="C466" s="605"/>
      <c r="D466" s="605"/>
      <c r="E466" s="605"/>
      <c r="F466" s="605"/>
      <c r="G466" s="605"/>
      <c r="H466" s="605"/>
      <c r="I466" s="605"/>
      <c r="J466" s="605"/>
      <c r="K466" s="605"/>
      <c r="L466" s="605"/>
      <c r="M466" s="605"/>
      <c r="N466" s="605"/>
      <c r="O466" s="605"/>
      <c r="P466" s="605"/>
      <c r="Q466" s="605"/>
      <c r="R466" s="605"/>
      <c r="S466" s="605"/>
      <c r="T466" s="605"/>
      <c r="U466" s="605"/>
      <c r="V466" s="605"/>
      <c r="W466" s="605"/>
      <c r="X466" s="605"/>
      <c r="Y466" s="605"/>
      <c r="Z466" s="605"/>
      <c r="AA466" s="605"/>
      <c r="AB466" s="605"/>
      <c r="AC466" s="605"/>
      <c r="AD466" s="605"/>
      <c r="AE466" s="605"/>
      <c r="AF466" s="605"/>
    </row>
    <row r="467" spans="2:32" ht="16.5" customHeight="1" x14ac:dyDescent="0.25">
      <c r="B467" s="605" t="str">
        <f>IF(Notes!E128="","",Notes!E128)</f>
        <v/>
      </c>
      <c r="C467" s="605"/>
      <c r="D467" s="605"/>
      <c r="E467" s="605"/>
      <c r="F467" s="605"/>
      <c r="G467" s="605"/>
      <c r="H467" s="605"/>
      <c r="I467" s="605"/>
      <c r="J467" s="605"/>
      <c r="K467" s="605"/>
      <c r="L467" s="605"/>
      <c r="M467" s="605"/>
      <c r="N467" s="605"/>
      <c r="O467" s="605"/>
      <c r="P467" s="605"/>
      <c r="Q467" s="605"/>
      <c r="R467" s="605"/>
      <c r="S467" s="605"/>
      <c r="T467" s="605"/>
      <c r="U467" s="605"/>
      <c r="V467" s="605"/>
      <c r="W467" s="605"/>
      <c r="X467" s="605"/>
      <c r="Y467" s="605"/>
      <c r="Z467" s="605"/>
      <c r="AA467" s="605"/>
      <c r="AB467" s="605"/>
      <c r="AC467" s="605"/>
      <c r="AD467" s="605"/>
      <c r="AE467" s="605"/>
      <c r="AF467" s="605"/>
    </row>
    <row r="468" spans="2:32" ht="16.5" customHeight="1" x14ac:dyDescent="0.25">
      <c r="B468" s="605" t="str">
        <f>IF(Notes!E129="","",Notes!E129)</f>
        <v/>
      </c>
      <c r="C468" s="605"/>
      <c r="D468" s="605"/>
      <c r="E468" s="605"/>
      <c r="F468" s="605"/>
      <c r="G468" s="605"/>
      <c r="H468" s="605"/>
      <c r="I468" s="605"/>
      <c r="J468" s="605"/>
      <c r="K468" s="605"/>
      <c r="L468" s="605"/>
      <c r="M468" s="605"/>
      <c r="N468" s="605"/>
      <c r="O468" s="605"/>
      <c r="P468" s="605"/>
      <c r="Q468" s="605"/>
      <c r="R468" s="605"/>
      <c r="S468" s="605"/>
      <c r="T468" s="605"/>
      <c r="U468" s="605"/>
      <c r="V468" s="605"/>
      <c r="W468" s="605"/>
      <c r="X468" s="605"/>
      <c r="Y468" s="605"/>
      <c r="Z468" s="605"/>
      <c r="AA468" s="605"/>
      <c r="AB468" s="605"/>
      <c r="AC468" s="605"/>
      <c r="AD468" s="605"/>
      <c r="AE468" s="605"/>
      <c r="AF468" s="605"/>
    </row>
    <row r="469" spans="2:32" ht="16.5" customHeight="1" x14ac:dyDescent="0.25">
      <c r="B469" s="605" t="str">
        <f>IF(Notes!E130="","",Notes!E130)</f>
        <v/>
      </c>
      <c r="C469" s="605"/>
      <c r="D469" s="605"/>
      <c r="E469" s="605"/>
      <c r="F469" s="605"/>
      <c r="G469" s="605"/>
      <c r="H469" s="605"/>
      <c r="I469" s="605"/>
      <c r="J469" s="605"/>
      <c r="K469" s="605"/>
      <c r="L469" s="605"/>
      <c r="M469" s="605"/>
      <c r="N469" s="605"/>
      <c r="O469" s="605"/>
      <c r="P469" s="605"/>
      <c r="Q469" s="605"/>
      <c r="R469" s="605"/>
      <c r="S469" s="605"/>
      <c r="T469" s="605"/>
      <c r="U469" s="605"/>
      <c r="V469" s="605"/>
      <c r="W469" s="605"/>
      <c r="X469" s="605"/>
      <c r="Y469" s="605"/>
      <c r="Z469" s="605"/>
      <c r="AA469" s="605"/>
      <c r="AB469" s="605"/>
      <c r="AC469" s="605"/>
      <c r="AD469" s="605"/>
      <c r="AE469" s="605"/>
      <c r="AF469" s="605"/>
    </row>
    <row r="470" spans="2:32" ht="16.5" customHeight="1" x14ac:dyDescent="0.25">
      <c r="B470" s="605" t="str">
        <f>IF(Notes!E131="","",Notes!E131)</f>
        <v/>
      </c>
      <c r="C470" s="605"/>
      <c r="D470" s="605"/>
      <c r="E470" s="605"/>
      <c r="F470" s="605"/>
      <c r="G470" s="605"/>
      <c r="H470" s="605"/>
      <c r="I470" s="605"/>
      <c r="J470" s="605"/>
      <c r="K470" s="605"/>
      <c r="L470" s="605"/>
      <c r="M470" s="605"/>
      <c r="N470" s="605"/>
      <c r="O470" s="605"/>
      <c r="P470" s="605"/>
      <c r="Q470" s="605"/>
      <c r="R470" s="605"/>
      <c r="S470" s="605"/>
      <c r="T470" s="605"/>
      <c r="U470" s="605"/>
      <c r="V470" s="605"/>
      <c r="W470" s="605"/>
      <c r="X470" s="605"/>
      <c r="Y470" s="605"/>
      <c r="Z470" s="605"/>
      <c r="AA470" s="605"/>
      <c r="AB470" s="605"/>
      <c r="AC470" s="605"/>
      <c r="AD470" s="605"/>
      <c r="AE470" s="605"/>
      <c r="AF470" s="605"/>
    </row>
    <row r="471" spans="2:32" ht="16.5" customHeight="1" x14ac:dyDescent="0.25">
      <c r="B471" s="605" t="str">
        <f>IF(Notes!E132="","",Notes!E132)</f>
        <v/>
      </c>
      <c r="C471" s="605"/>
      <c r="D471" s="605"/>
      <c r="E471" s="605"/>
      <c r="F471" s="605"/>
      <c r="G471" s="605"/>
      <c r="H471" s="605"/>
      <c r="I471" s="605"/>
      <c r="J471" s="605"/>
      <c r="K471" s="605"/>
      <c r="L471" s="605"/>
      <c r="M471" s="605"/>
      <c r="N471" s="605"/>
      <c r="O471" s="605"/>
      <c r="P471" s="605"/>
      <c r="Q471" s="605"/>
      <c r="R471" s="605"/>
      <c r="S471" s="605"/>
      <c r="T471" s="605"/>
      <c r="U471" s="605"/>
      <c r="V471" s="605"/>
      <c r="W471" s="605"/>
      <c r="X471" s="605"/>
      <c r="Y471" s="605"/>
      <c r="Z471" s="605"/>
      <c r="AA471" s="605"/>
      <c r="AB471" s="605"/>
      <c r="AC471" s="605"/>
      <c r="AD471" s="605"/>
      <c r="AE471" s="605"/>
      <c r="AF471" s="605"/>
    </row>
    <row r="472" spans="2:32" ht="16.5" customHeight="1" x14ac:dyDescent="0.25">
      <c r="B472" s="605" t="str">
        <f>IF(Notes!E133="","",Notes!E133)</f>
        <v/>
      </c>
      <c r="C472" s="605"/>
      <c r="D472" s="605"/>
      <c r="E472" s="605"/>
      <c r="F472" s="605"/>
      <c r="G472" s="605"/>
      <c r="H472" s="605"/>
      <c r="I472" s="605"/>
      <c r="J472" s="605"/>
      <c r="K472" s="605"/>
      <c r="L472" s="605"/>
      <c r="M472" s="605"/>
      <c r="N472" s="605"/>
      <c r="O472" s="605"/>
      <c r="P472" s="605"/>
      <c r="Q472" s="605"/>
      <c r="R472" s="605"/>
      <c r="S472" s="605"/>
      <c r="T472" s="605"/>
      <c r="U472" s="605"/>
      <c r="V472" s="605"/>
      <c r="W472" s="605"/>
      <c r="X472" s="605"/>
      <c r="Y472" s="605"/>
      <c r="Z472" s="605"/>
      <c r="AA472" s="605"/>
      <c r="AB472" s="605"/>
      <c r="AC472" s="605"/>
      <c r="AD472" s="605"/>
      <c r="AE472" s="605"/>
      <c r="AF472" s="605"/>
    </row>
    <row r="473" spans="2:32" ht="16.5" customHeight="1" x14ac:dyDescent="0.25">
      <c r="B473" s="605" t="str">
        <f>IF(Notes!E134="","",Notes!E134)</f>
        <v/>
      </c>
      <c r="C473" s="605"/>
      <c r="D473" s="605"/>
      <c r="E473" s="605"/>
      <c r="F473" s="605"/>
      <c r="G473" s="605"/>
      <c r="H473" s="605"/>
      <c r="I473" s="605"/>
      <c r="J473" s="605"/>
      <c r="K473" s="605"/>
      <c r="L473" s="605"/>
      <c r="M473" s="605"/>
      <c r="N473" s="605"/>
      <c r="O473" s="605"/>
      <c r="P473" s="605"/>
      <c r="Q473" s="605"/>
      <c r="R473" s="605"/>
      <c r="S473" s="605"/>
      <c r="T473" s="605"/>
      <c r="U473" s="605"/>
      <c r="V473" s="605"/>
      <c r="W473" s="605"/>
      <c r="X473" s="605"/>
      <c r="Y473" s="605"/>
      <c r="Z473" s="605"/>
      <c r="AA473" s="605"/>
      <c r="AB473" s="605"/>
      <c r="AC473" s="605"/>
      <c r="AD473" s="605"/>
      <c r="AE473" s="605"/>
      <c r="AF473" s="605"/>
    </row>
    <row r="474" spans="2:32" ht="16.5" customHeight="1" x14ac:dyDescent="0.25">
      <c r="B474" s="605" t="str">
        <f>IF(Notes!E135="","",Notes!E135)</f>
        <v/>
      </c>
      <c r="C474" s="605"/>
      <c r="D474" s="605"/>
      <c r="E474" s="605"/>
      <c r="F474" s="605"/>
      <c r="G474" s="605"/>
      <c r="H474" s="605"/>
      <c r="I474" s="605"/>
      <c r="J474" s="605"/>
      <c r="K474" s="605"/>
      <c r="L474" s="605"/>
      <c r="M474" s="605"/>
      <c r="N474" s="605"/>
      <c r="O474" s="605"/>
      <c r="P474" s="605"/>
      <c r="Q474" s="605"/>
      <c r="R474" s="605"/>
      <c r="S474" s="605"/>
      <c r="T474" s="605"/>
      <c r="U474" s="605"/>
      <c r="V474" s="605"/>
      <c r="W474" s="605"/>
      <c r="X474" s="605"/>
      <c r="Y474" s="605"/>
      <c r="Z474" s="605"/>
      <c r="AA474" s="605"/>
      <c r="AB474" s="605"/>
      <c r="AC474" s="605"/>
      <c r="AD474" s="605"/>
      <c r="AE474" s="605"/>
      <c r="AF474" s="605"/>
    </row>
    <row r="475" spans="2:32" ht="16.5" customHeight="1" x14ac:dyDescent="0.25">
      <c r="B475" s="605" t="str">
        <f>IF(Notes!E136="","",Notes!E136)</f>
        <v/>
      </c>
      <c r="C475" s="605"/>
      <c r="D475" s="605"/>
      <c r="E475" s="605"/>
      <c r="F475" s="605"/>
      <c r="G475" s="605"/>
      <c r="H475" s="605"/>
      <c r="I475" s="605"/>
      <c r="J475" s="605"/>
      <c r="K475" s="605"/>
      <c r="L475" s="605"/>
      <c r="M475" s="605"/>
      <c r="N475" s="605"/>
      <c r="O475" s="605"/>
      <c r="P475" s="605"/>
      <c r="Q475" s="605"/>
      <c r="R475" s="605"/>
      <c r="S475" s="605"/>
      <c r="T475" s="605"/>
      <c r="U475" s="605"/>
      <c r="V475" s="605"/>
      <c r="W475" s="605"/>
      <c r="X475" s="605"/>
      <c r="Y475" s="605"/>
      <c r="Z475" s="605"/>
      <c r="AA475" s="605"/>
      <c r="AB475" s="605"/>
      <c r="AC475" s="605"/>
      <c r="AD475" s="605"/>
      <c r="AE475" s="605"/>
      <c r="AF475" s="605"/>
    </row>
    <row r="476" spans="2:32" ht="16.5" customHeight="1" x14ac:dyDescent="0.25">
      <c r="B476" s="605" t="str">
        <f>IF(Notes!E137="","",Notes!E137)</f>
        <v/>
      </c>
      <c r="C476" s="605"/>
      <c r="D476" s="605"/>
      <c r="E476" s="605"/>
      <c r="F476" s="605"/>
      <c r="G476" s="605"/>
      <c r="H476" s="605"/>
      <c r="I476" s="605"/>
      <c r="J476" s="605"/>
      <c r="K476" s="605"/>
      <c r="L476" s="605"/>
      <c r="M476" s="605"/>
      <c r="N476" s="605"/>
      <c r="O476" s="605"/>
      <c r="P476" s="605"/>
      <c r="Q476" s="605"/>
      <c r="R476" s="605"/>
      <c r="S476" s="605"/>
      <c r="T476" s="605"/>
      <c r="U476" s="605"/>
      <c r="V476" s="605"/>
      <c r="W476" s="605"/>
      <c r="X476" s="605"/>
      <c r="Y476" s="605"/>
      <c r="Z476" s="605"/>
      <c r="AA476" s="605"/>
      <c r="AB476" s="605"/>
      <c r="AC476" s="605"/>
      <c r="AD476" s="605"/>
      <c r="AE476" s="605"/>
      <c r="AF476" s="605"/>
    </row>
    <row r="477" spans="2:32" ht="16.5" customHeight="1" x14ac:dyDescent="0.25">
      <c r="B477" s="605" t="str">
        <f>IF(Notes!E138="","",Notes!E138)</f>
        <v/>
      </c>
      <c r="C477" s="605"/>
      <c r="D477" s="605"/>
      <c r="E477" s="605"/>
      <c r="F477" s="605"/>
      <c r="G477" s="605"/>
      <c r="H477" s="605"/>
      <c r="I477" s="605"/>
      <c r="J477" s="605"/>
      <c r="K477" s="605"/>
      <c r="L477" s="605"/>
      <c r="M477" s="605"/>
      <c r="N477" s="605"/>
      <c r="O477" s="605"/>
      <c r="P477" s="605"/>
      <c r="Q477" s="605"/>
      <c r="R477" s="605"/>
      <c r="S477" s="605"/>
      <c r="T477" s="605"/>
      <c r="U477" s="605"/>
      <c r="V477" s="605"/>
      <c r="W477" s="605"/>
      <c r="X477" s="605"/>
      <c r="Y477" s="605"/>
      <c r="Z477" s="605"/>
      <c r="AA477" s="605"/>
      <c r="AB477" s="605"/>
      <c r="AC477" s="605"/>
      <c r="AD477" s="605"/>
      <c r="AE477" s="605"/>
      <c r="AF477" s="605"/>
    </row>
    <row r="478" spans="2:32" ht="16.5" customHeight="1" x14ac:dyDescent="0.25">
      <c r="B478" s="605" t="str">
        <f>IF(Notes!E139="","",Notes!E139)</f>
        <v/>
      </c>
      <c r="C478" s="605"/>
      <c r="D478" s="605"/>
      <c r="E478" s="605"/>
      <c r="F478" s="605"/>
      <c r="G478" s="605"/>
      <c r="H478" s="605"/>
      <c r="I478" s="605"/>
      <c r="J478" s="605"/>
      <c r="K478" s="605"/>
      <c r="L478" s="605"/>
      <c r="M478" s="605"/>
      <c r="N478" s="605"/>
      <c r="O478" s="605"/>
      <c r="P478" s="605"/>
      <c r="Q478" s="605"/>
      <c r="R478" s="605"/>
      <c r="S478" s="605"/>
      <c r="T478" s="605"/>
      <c r="U478" s="605"/>
      <c r="V478" s="605"/>
      <c r="W478" s="605"/>
      <c r="X478" s="605"/>
      <c r="Y478" s="605"/>
      <c r="Z478" s="605"/>
      <c r="AA478" s="605"/>
      <c r="AB478" s="605"/>
      <c r="AC478" s="605"/>
      <c r="AD478" s="605"/>
      <c r="AE478" s="605"/>
      <c r="AF478" s="605"/>
    </row>
    <row r="479" spans="2:32" ht="16.5" customHeight="1" x14ac:dyDescent="0.25">
      <c r="B479" s="605" t="str">
        <f>IF(Notes!E140="","",Notes!E140)</f>
        <v/>
      </c>
      <c r="C479" s="605"/>
      <c r="D479" s="605"/>
      <c r="E479" s="605"/>
      <c r="F479" s="605"/>
      <c r="G479" s="605"/>
      <c r="H479" s="605"/>
      <c r="I479" s="605"/>
      <c r="J479" s="605"/>
      <c r="K479" s="605"/>
      <c r="L479" s="605"/>
      <c r="M479" s="605"/>
      <c r="N479" s="605"/>
      <c r="O479" s="605"/>
      <c r="P479" s="605"/>
      <c r="Q479" s="605"/>
      <c r="R479" s="605"/>
      <c r="S479" s="605"/>
      <c r="T479" s="605"/>
      <c r="U479" s="605"/>
      <c r="V479" s="605"/>
      <c r="W479" s="605"/>
      <c r="X479" s="605"/>
      <c r="Y479" s="605"/>
      <c r="Z479" s="605"/>
      <c r="AA479" s="605"/>
      <c r="AB479" s="605"/>
      <c r="AC479" s="605"/>
      <c r="AD479" s="605"/>
      <c r="AE479" s="605"/>
      <c r="AF479" s="605"/>
    </row>
    <row r="480" spans="2:32" ht="16.5" customHeight="1" x14ac:dyDescent="0.25">
      <c r="B480" s="605" t="str">
        <f>IF(Notes!E141="","",Notes!E141)</f>
        <v/>
      </c>
      <c r="C480" s="605"/>
      <c r="D480" s="605"/>
      <c r="E480" s="605"/>
      <c r="F480" s="605"/>
      <c r="G480" s="605"/>
      <c r="H480" s="605"/>
      <c r="I480" s="605"/>
      <c r="J480" s="605"/>
      <c r="K480" s="605"/>
      <c r="L480" s="605"/>
      <c r="M480" s="605"/>
      <c r="N480" s="605"/>
      <c r="O480" s="605"/>
      <c r="P480" s="605"/>
      <c r="Q480" s="605"/>
      <c r="R480" s="605"/>
      <c r="S480" s="605"/>
      <c r="T480" s="605"/>
      <c r="U480" s="605"/>
      <c r="V480" s="605"/>
      <c r="W480" s="605"/>
      <c r="X480" s="605"/>
      <c r="Y480" s="605"/>
      <c r="Z480" s="605"/>
      <c r="AA480" s="605"/>
      <c r="AB480" s="605"/>
      <c r="AC480" s="605"/>
      <c r="AD480" s="605"/>
      <c r="AE480" s="605"/>
      <c r="AF480" s="605"/>
    </row>
    <row r="481" spans="2:32" ht="16.5" customHeight="1" x14ac:dyDescent="0.25">
      <c r="B481" s="605" t="str">
        <f>IF(Notes!E142="","",Notes!E142)</f>
        <v/>
      </c>
      <c r="C481" s="605"/>
      <c r="D481" s="605"/>
      <c r="E481" s="605"/>
      <c r="F481" s="605"/>
      <c r="G481" s="605"/>
      <c r="H481" s="605"/>
      <c r="I481" s="605"/>
      <c r="J481" s="605"/>
      <c r="K481" s="605"/>
      <c r="L481" s="605"/>
      <c r="M481" s="605"/>
      <c r="N481" s="605"/>
      <c r="O481" s="605"/>
      <c r="P481" s="605"/>
      <c r="Q481" s="605"/>
      <c r="R481" s="605"/>
      <c r="S481" s="605"/>
      <c r="T481" s="605"/>
      <c r="U481" s="605"/>
      <c r="V481" s="605"/>
      <c r="W481" s="605"/>
      <c r="X481" s="605"/>
      <c r="Y481" s="605"/>
      <c r="Z481" s="605"/>
      <c r="AA481" s="605"/>
      <c r="AB481" s="605"/>
      <c r="AC481" s="605"/>
      <c r="AD481" s="605"/>
      <c r="AE481" s="605"/>
      <c r="AF481" s="605"/>
    </row>
    <row r="482" spans="2:32" ht="16.5" customHeight="1" x14ac:dyDescent="0.25">
      <c r="B482" s="605" t="str">
        <f>IF(Notes!E143="","",Notes!E143)</f>
        <v/>
      </c>
      <c r="C482" s="605"/>
      <c r="D482" s="605"/>
      <c r="E482" s="605"/>
      <c r="F482" s="605"/>
      <c r="G482" s="605"/>
      <c r="H482" s="605"/>
      <c r="I482" s="605"/>
      <c r="J482" s="605"/>
      <c r="K482" s="605"/>
      <c r="L482" s="605"/>
      <c r="M482" s="605"/>
      <c r="N482" s="605"/>
      <c r="O482" s="605"/>
      <c r="P482" s="605"/>
      <c r="Q482" s="605"/>
      <c r="R482" s="605"/>
      <c r="S482" s="605"/>
      <c r="T482" s="605"/>
      <c r="U482" s="605"/>
      <c r="V482" s="605"/>
      <c r="W482" s="605"/>
      <c r="X482" s="605"/>
      <c r="Y482" s="605"/>
      <c r="Z482" s="605"/>
      <c r="AA482" s="605"/>
      <c r="AB482" s="605"/>
      <c r="AC482" s="605"/>
      <c r="AD482" s="605"/>
      <c r="AE482" s="605"/>
      <c r="AF482" s="605"/>
    </row>
    <row r="483" spans="2:32" ht="16.5" customHeight="1" x14ac:dyDescent="0.25">
      <c r="B483" s="605" t="str">
        <f>IF(Notes!E144="","",Notes!E144)</f>
        <v/>
      </c>
      <c r="C483" s="605"/>
      <c r="D483" s="605"/>
      <c r="E483" s="605"/>
      <c r="F483" s="605"/>
      <c r="G483" s="605"/>
      <c r="H483" s="605"/>
      <c r="I483" s="605"/>
      <c r="J483" s="605"/>
      <c r="K483" s="605"/>
      <c r="L483" s="605"/>
      <c r="M483" s="605"/>
      <c r="N483" s="605"/>
      <c r="O483" s="605"/>
      <c r="P483" s="605"/>
      <c r="Q483" s="605"/>
      <c r="R483" s="605"/>
      <c r="S483" s="605"/>
      <c r="T483" s="605"/>
      <c r="U483" s="605"/>
      <c r="V483" s="605"/>
      <c r="W483" s="605"/>
      <c r="X483" s="605"/>
      <c r="Y483" s="605"/>
      <c r="Z483" s="605"/>
      <c r="AA483" s="605"/>
      <c r="AB483" s="605"/>
      <c r="AC483" s="605"/>
      <c r="AD483" s="605"/>
      <c r="AE483" s="605"/>
      <c r="AF483" s="605"/>
    </row>
    <row r="484" spans="2:32" ht="16.5" customHeight="1" x14ac:dyDescent="0.25">
      <c r="B484" s="605" t="str">
        <f>IF(Notes!E145="","",Notes!E145)</f>
        <v/>
      </c>
      <c r="C484" s="605"/>
      <c r="D484" s="605"/>
      <c r="E484" s="605"/>
      <c r="F484" s="605"/>
      <c r="G484" s="605"/>
      <c r="H484" s="605"/>
      <c r="I484" s="605"/>
      <c r="J484" s="605"/>
      <c r="K484" s="605"/>
      <c r="L484" s="605"/>
      <c r="M484" s="605"/>
      <c r="N484" s="605"/>
      <c r="O484" s="605"/>
      <c r="P484" s="605"/>
      <c r="Q484" s="605"/>
      <c r="R484" s="605"/>
      <c r="S484" s="605"/>
      <c r="T484" s="605"/>
      <c r="U484" s="605"/>
      <c r="V484" s="605"/>
      <c r="W484" s="605"/>
      <c r="X484" s="605"/>
      <c r="Y484" s="605"/>
      <c r="Z484" s="605"/>
      <c r="AA484" s="605"/>
      <c r="AB484" s="605"/>
      <c r="AC484" s="605"/>
      <c r="AD484" s="605"/>
      <c r="AE484" s="605"/>
      <c r="AF484" s="605"/>
    </row>
    <row r="485" spans="2:32" ht="16.5" customHeight="1" x14ac:dyDescent="0.25">
      <c r="B485" s="605" t="str">
        <f>IF(Notes!E146="","",Notes!E146)</f>
        <v/>
      </c>
      <c r="C485" s="605"/>
      <c r="D485" s="605"/>
      <c r="E485" s="605"/>
      <c r="F485" s="605"/>
      <c r="G485" s="605"/>
      <c r="H485" s="605"/>
      <c r="I485" s="605"/>
      <c r="J485" s="605"/>
      <c r="K485" s="605"/>
      <c r="L485" s="605"/>
      <c r="M485" s="605"/>
      <c r="N485" s="605"/>
      <c r="O485" s="605"/>
      <c r="P485" s="605"/>
      <c r="Q485" s="605"/>
      <c r="R485" s="605"/>
      <c r="S485" s="605"/>
      <c r="T485" s="605"/>
      <c r="U485" s="605"/>
      <c r="V485" s="605"/>
      <c r="W485" s="605"/>
      <c r="X485" s="605"/>
      <c r="Y485" s="605"/>
      <c r="Z485" s="605"/>
      <c r="AA485" s="605"/>
      <c r="AB485" s="605"/>
      <c r="AC485" s="605"/>
      <c r="AD485" s="605"/>
      <c r="AE485" s="605"/>
      <c r="AF485" s="605"/>
    </row>
    <row r="486" spans="2:32" ht="16.5" customHeight="1" x14ac:dyDescent="0.25">
      <c r="B486" s="605" t="str">
        <f>IF(Notes!E147="","",Notes!E147)</f>
        <v/>
      </c>
      <c r="C486" s="605"/>
      <c r="D486" s="605"/>
      <c r="E486" s="605"/>
      <c r="F486" s="605"/>
      <c r="G486" s="605"/>
      <c r="H486" s="605"/>
      <c r="I486" s="605"/>
      <c r="J486" s="605"/>
      <c r="K486" s="605"/>
      <c r="L486" s="605"/>
      <c r="M486" s="605"/>
      <c r="N486" s="605"/>
      <c r="O486" s="605"/>
      <c r="P486" s="605"/>
      <c r="Q486" s="605"/>
      <c r="R486" s="605"/>
      <c r="S486" s="605"/>
      <c r="T486" s="605"/>
      <c r="U486" s="605"/>
      <c r="V486" s="605"/>
      <c r="W486" s="605"/>
      <c r="X486" s="605"/>
      <c r="Y486" s="605"/>
      <c r="Z486" s="605"/>
      <c r="AA486" s="605"/>
      <c r="AB486" s="605"/>
      <c r="AC486" s="605"/>
      <c r="AD486" s="605"/>
      <c r="AE486" s="605"/>
      <c r="AF486" s="605"/>
    </row>
    <row r="487" spans="2:32" ht="16.5" customHeight="1" x14ac:dyDescent="0.25">
      <c r="B487" s="605" t="str">
        <f>IF(Notes!E148="","",Notes!E148)</f>
        <v/>
      </c>
      <c r="C487" s="605"/>
      <c r="D487" s="605"/>
      <c r="E487" s="605"/>
      <c r="F487" s="605"/>
      <c r="G487" s="605"/>
      <c r="H487" s="605"/>
      <c r="I487" s="605"/>
      <c r="J487" s="605"/>
      <c r="K487" s="605"/>
      <c r="L487" s="605"/>
      <c r="M487" s="605"/>
      <c r="N487" s="605"/>
      <c r="O487" s="605"/>
      <c r="P487" s="605"/>
      <c r="Q487" s="605"/>
      <c r="R487" s="605"/>
      <c r="S487" s="605"/>
      <c r="T487" s="605"/>
      <c r="U487" s="605"/>
      <c r="V487" s="605"/>
      <c r="W487" s="605"/>
      <c r="X487" s="605"/>
      <c r="Y487" s="605"/>
      <c r="Z487" s="605"/>
      <c r="AA487" s="605"/>
      <c r="AB487" s="605"/>
      <c r="AC487" s="605"/>
      <c r="AD487" s="605"/>
      <c r="AE487" s="605"/>
      <c r="AF487" s="605"/>
    </row>
    <row r="488" spans="2:32" ht="16.5" customHeight="1" x14ac:dyDescent="0.25">
      <c r="B488" s="605" t="str">
        <f>IF(Notes!E149="","",Notes!E149)</f>
        <v/>
      </c>
      <c r="C488" s="605"/>
      <c r="D488" s="605"/>
      <c r="E488" s="605"/>
      <c r="F488" s="605"/>
      <c r="G488" s="605"/>
      <c r="H488" s="605"/>
      <c r="I488" s="605"/>
      <c r="J488" s="605"/>
      <c r="K488" s="605"/>
      <c r="L488" s="605"/>
      <c r="M488" s="605"/>
      <c r="N488" s="605"/>
      <c r="O488" s="605"/>
      <c r="P488" s="605"/>
      <c r="Q488" s="605"/>
      <c r="R488" s="605"/>
      <c r="S488" s="605"/>
      <c r="T488" s="605"/>
      <c r="U488" s="605"/>
      <c r="V488" s="605"/>
      <c r="W488" s="605"/>
      <c r="X488" s="605"/>
      <c r="Y488" s="605"/>
      <c r="Z488" s="605"/>
      <c r="AA488" s="605"/>
      <c r="AB488" s="605"/>
      <c r="AC488" s="605"/>
      <c r="AD488" s="605"/>
      <c r="AE488" s="605"/>
      <c r="AF488" s="605"/>
    </row>
    <row r="489" spans="2:32" ht="16.5" customHeight="1" x14ac:dyDescent="0.25">
      <c r="B489" s="605" t="str">
        <f>IF(Notes!E150="","",Notes!E150)</f>
        <v/>
      </c>
      <c r="C489" s="605"/>
      <c r="D489" s="605"/>
      <c r="E489" s="605"/>
      <c r="F489" s="605"/>
      <c r="G489" s="605"/>
      <c r="H489" s="605"/>
      <c r="I489" s="605"/>
      <c r="J489" s="605"/>
      <c r="K489" s="605"/>
      <c r="L489" s="605"/>
      <c r="M489" s="605"/>
      <c r="N489" s="605"/>
      <c r="O489" s="605"/>
      <c r="P489" s="605"/>
      <c r="Q489" s="605"/>
      <c r="R489" s="605"/>
      <c r="S489" s="605"/>
      <c r="T489" s="605"/>
      <c r="U489" s="605"/>
      <c r="V489" s="605"/>
      <c r="W489" s="605"/>
      <c r="X489" s="605"/>
      <c r="Y489" s="605"/>
      <c r="Z489" s="605"/>
      <c r="AA489" s="605"/>
      <c r="AB489" s="605"/>
      <c r="AC489" s="605"/>
      <c r="AD489" s="605"/>
      <c r="AE489" s="605"/>
      <c r="AF489" s="605"/>
    </row>
    <row r="490" spans="2:32" ht="16.5" customHeight="1" x14ac:dyDescent="0.25">
      <c r="B490" s="605" t="str">
        <f>IF(Notes!E151="","",Notes!E151)</f>
        <v/>
      </c>
      <c r="C490" s="605"/>
      <c r="D490" s="605"/>
      <c r="E490" s="605"/>
      <c r="F490" s="605"/>
      <c r="G490" s="605"/>
      <c r="H490" s="605"/>
      <c r="I490" s="605"/>
      <c r="J490" s="605"/>
      <c r="K490" s="605"/>
      <c r="L490" s="605"/>
      <c r="M490" s="605"/>
      <c r="N490" s="605"/>
      <c r="O490" s="605"/>
      <c r="P490" s="605"/>
      <c r="Q490" s="605"/>
      <c r="R490" s="605"/>
      <c r="S490" s="605"/>
      <c r="T490" s="605"/>
      <c r="U490" s="605"/>
      <c r="V490" s="605"/>
      <c r="W490" s="605"/>
      <c r="X490" s="605"/>
      <c r="Y490" s="605"/>
      <c r="Z490" s="605"/>
      <c r="AA490" s="605"/>
      <c r="AB490" s="605"/>
      <c r="AC490" s="605"/>
      <c r="AD490" s="605"/>
      <c r="AE490" s="605"/>
      <c r="AF490" s="605"/>
    </row>
    <row r="491" spans="2:32" ht="16.5" customHeight="1" x14ac:dyDescent="0.25">
      <c r="B491" s="605" t="str">
        <f>IF(Notes!E152="","",Notes!E152)</f>
        <v/>
      </c>
      <c r="C491" s="605"/>
      <c r="D491" s="605"/>
      <c r="E491" s="605"/>
      <c r="F491" s="605"/>
      <c r="G491" s="605"/>
      <c r="H491" s="605"/>
      <c r="I491" s="605"/>
      <c r="J491" s="605"/>
      <c r="K491" s="605"/>
      <c r="L491" s="605"/>
      <c r="M491" s="605"/>
      <c r="N491" s="605"/>
      <c r="O491" s="605"/>
      <c r="P491" s="605"/>
      <c r="Q491" s="605"/>
      <c r="R491" s="605"/>
      <c r="S491" s="605"/>
      <c r="T491" s="605"/>
      <c r="U491" s="605"/>
      <c r="V491" s="605"/>
      <c r="W491" s="605"/>
      <c r="X491" s="605"/>
      <c r="Y491" s="605"/>
      <c r="Z491" s="605"/>
      <c r="AA491" s="605"/>
      <c r="AB491" s="605"/>
      <c r="AC491" s="605"/>
      <c r="AD491" s="605"/>
      <c r="AE491" s="605"/>
      <c r="AF491" s="605"/>
    </row>
    <row r="492" spans="2:32" ht="16.5" customHeight="1" x14ac:dyDescent="0.25">
      <c r="B492" s="605" t="str">
        <f>IF(Notes!E153="","",Notes!E153)</f>
        <v/>
      </c>
      <c r="C492" s="605"/>
      <c r="D492" s="605"/>
      <c r="E492" s="605"/>
      <c r="F492" s="605"/>
      <c r="G492" s="605"/>
      <c r="H492" s="605"/>
      <c r="I492" s="605"/>
      <c r="J492" s="605"/>
      <c r="K492" s="605"/>
      <c r="L492" s="605"/>
      <c r="M492" s="605"/>
      <c r="N492" s="605"/>
      <c r="O492" s="605"/>
      <c r="P492" s="605"/>
      <c r="Q492" s="605"/>
      <c r="R492" s="605"/>
      <c r="S492" s="605"/>
      <c r="T492" s="605"/>
      <c r="U492" s="605"/>
      <c r="V492" s="605"/>
      <c r="W492" s="605"/>
      <c r="X492" s="605"/>
      <c r="Y492" s="605"/>
      <c r="Z492" s="605"/>
      <c r="AA492" s="605"/>
      <c r="AB492" s="605"/>
      <c r="AC492" s="605"/>
      <c r="AD492" s="605"/>
      <c r="AE492" s="605"/>
      <c r="AF492" s="605"/>
    </row>
    <row r="493" spans="2:32" ht="16.5" customHeight="1" x14ac:dyDescent="0.25">
      <c r="B493" s="605" t="str">
        <f>IF(Notes!E154="","",Notes!E154)</f>
        <v/>
      </c>
      <c r="C493" s="605"/>
      <c r="D493" s="605"/>
      <c r="E493" s="605"/>
      <c r="F493" s="605"/>
      <c r="G493" s="605"/>
      <c r="H493" s="605"/>
      <c r="I493" s="605"/>
      <c r="J493" s="605"/>
      <c r="K493" s="605"/>
      <c r="L493" s="605"/>
      <c r="M493" s="605"/>
      <c r="N493" s="605"/>
      <c r="O493" s="605"/>
      <c r="P493" s="605"/>
      <c r="Q493" s="605"/>
      <c r="R493" s="605"/>
      <c r="S493" s="605"/>
      <c r="T493" s="605"/>
      <c r="U493" s="605"/>
      <c r="V493" s="605"/>
      <c r="W493" s="605"/>
      <c r="X493" s="605"/>
      <c r="Y493" s="605"/>
      <c r="Z493" s="605"/>
      <c r="AA493" s="605"/>
      <c r="AB493" s="605"/>
      <c r="AC493" s="605"/>
      <c r="AD493" s="605"/>
      <c r="AE493" s="605"/>
      <c r="AF493" s="605"/>
    </row>
    <row r="494" spans="2:32" ht="16.5" customHeight="1" x14ac:dyDescent="0.25">
      <c r="B494" s="605" t="str">
        <f>IF(Notes!E155="","",Notes!E155)</f>
        <v/>
      </c>
      <c r="C494" s="605"/>
      <c r="D494" s="605"/>
      <c r="E494" s="605"/>
      <c r="F494" s="605"/>
      <c r="G494" s="605"/>
      <c r="H494" s="605"/>
      <c r="I494" s="605"/>
      <c r="J494" s="605"/>
      <c r="K494" s="605"/>
      <c r="L494" s="605"/>
      <c r="M494" s="605"/>
      <c r="N494" s="605"/>
      <c r="O494" s="605"/>
      <c r="P494" s="605"/>
      <c r="Q494" s="605"/>
      <c r="R494" s="605"/>
      <c r="S494" s="605"/>
      <c r="T494" s="605"/>
      <c r="U494" s="605"/>
      <c r="V494" s="605"/>
      <c r="W494" s="605"/>
      <c r="X494" s="605"/>
      <c r="Y494" s="605"/>
      <c r="Z494" s="605"/>
      <c r="AA494" s="605"/>
      <c r="AB494" s="605"/>
      <c r="AC494" s="605"/>
      <c r="AD494" s="605"/>
      <c r="AE494" s="605"/>
      <c r="AF494" s="605"/>
    </row>
    <row r="495" spans="2:32" ht="16.5" customHeight="1" x14ac:dyDescent="0.25">
      <c r="B495" s="605" t="str">
        <f>IF(Notes!E156="","",Notes!E156)</f>
        <v/>
      </c>
      <c r="C495" s="605"/>
      <c r="D495" s="605"/>
      <c r="E495" s="605"/>
      <c r="F495" s="605"/>
      <c r="G495" s="605"/>
      <c r="H495" s="605"/>
      <c r="I495" s="605"/>
      <c r="J495" s="605"/>
      <c r="K495" s="605"/>
      <c r="L495" s="605"/>
      <c r="M495" s="605"/>
      <c r="N495" s="605"/>
      <c r="O495" s="605"/>
      <c r="P495" s="605"/>
      <c r="Q495" s="605"/>
      <c r="R495" s="605"/>
      <c r="S495" s="605"/>
      <c r="T495" s="605"/>
      <c r="U495" s="605"/>
      <c r="V495" s="605"/>
      <c r="W495" s="605"/>
      <c r="X495" s="605"/>
      <c r="Y495" s="605"/>
      <c r="Z495" s="605"/>
      <c r="AA495" s="605"/>
      <c r="AB495" s="605"/>
      <c r="AC495" s="605"/>
      <c r="AD495" s="605"/>
      <c r="AE495" s="605"/>
      <c r="AF495" s="605"/>
    </row>
    <row r="496" spans="2:32" ht="16.5" customHeight="1" x14ac:dyDescent="0.25">
      <c r="B496" s="605" t="str">
        <f>IF(Notes!E157="","",Notes!E157)</f>
        <v/>
      </c>
      <c r="C496" s="605"/>
      <c r="D496" s="605"/>
      <c r="E496" s="605"/>
      <c r="F496" s="605"/>
      <c r="G496" s="605"/>
      <c r="H496" s="605"/>
      <c r="I496" s="605"/>
      <c r="J496" s="605"/>
      <c r="K496" s="605"/>
      <c r="L496" s="605"/>
      <c r="M496" s="605"/>
      <c r="N496" s="605"/>
      <c r="O496" s="605"/>
      <c r="P496" s="605"/>
      <c r="Q496" s="605"/>
      <c r="R496" s="605"/>
      <c r="S496" s="605"/>
      <c r="T496" s="605"/>
      <c r="U496" s="605"/>
      <c r="V496" s="605"/>
      <c r="W496" s="605"/>
      <c r="X496" s="605"/>
      <c r="Y496" s="605"/>
      <c r="Z496" s="605"/>
      <c r="AA496" s="605"/>
      <c r="AB496" s="605"/>
      <c r="AC496" s="605"/>
      <c r="AD496" s="605"/>
      <c r="AE496" s="605"/>
      <c r="AF496" s="605"/>
    </row>
    <row r="497" spans="2:32" ht="16.5" customHeight="1" x14ac:dyDescent="0.25">
      <c r="B497" s="605" t="str">
        <f>IF(Notes!E158="","",Notes!E158)</f>
        <v/>
      </c>
      <c r="C497" s="605"/>
      <c r="D497" s="605"/>
      <c r="E497" s="605"/>
      <c r="F497" s="605"/>
      <c r="G497" s="605"/>
      <c r="H497" s="605"/>
      <c r="I497" s="605"/>
      <c r="J497" s="605"/>
      <c r="K497" s="605"/>
      <c r="L497" s="605"/>
      <c r="M497" s="605"/>
      <c r="N497" s="605"/>
      <c r="O497" s="605"/>
      <c r="P497" s="605"/>
      <c r="Q497" s="605"/>
      <c r="R497" s="605"/>
      <c r="S497" s="605"/>
      <c r="T497" s="605"/>
      <c r="U497" s="605"/>
      <c r="V497" s="605"/>
      <c r="W497" s="605"/>
      <c r="X497" s="605"/>
      <c r="Y497" s="605"/>
      <c r="Z497" s="605"/>
      <c r="AA497" s="605"/>
      <c r="AB497" s="605"/>
      <c r="AC497" s="605"/>
      <c r="AD497" s="605"/>
      <c r="AE497" s="605"/>
      <c r="AF497" s="605"/>
    </row>
    <row r="498" spans="2:32" ht="16.5" customHeight="1" x14ac:dyDescent="0.25">
      <c r="B498" s="605" t="str">
        <f>IF(Notes!E159="","",Notes!E159)</f>
        <v/>
      </c>
      <c r="C498" s="605"/>
      <c r="D498" s="605"/>
      <c r="E498" s="605"/>
      <c r="F498" s="605"/>
      <c r="G498" s="605"/>
      <c r="H498" s="605"/>
      <c r="I498" s="605"/>
      <c r="J498" s="605"/>
      <c r="K498" s="605"/>
      <c r="L498" s="605"/>
      <c r="M498" s="605"/>
      <c r="N498" s="605"/>
      <c r="O498" s="605"/>
      <c r="P498" s="605"/>
      <c r="Q498" s="605"/>
      <c r="R498" s="605"/>
      <c r="S498" s="605"/>
      <c r="T498" s="605"/>
      <c r="U498" s="605"/>
      <c r="V498" s="605"/>
      <c r="W498" s="605"/>
      <c r="X498" s="605"/>
      <c r="Y498" s="605"/>
      <c r="Z498" s="605"/>
      <c r="AA498" s="605"/>
      <c r="AB498" s="605"/>
      <c r="AC498" s="605"/>
      <c r="AD498" s="605"/>
      <c r="AE498" s="605"/>
      <c r="AF498" s="605"/>
    </row>
    <row r="499" spans="2:32" ht="16.5" customHeight="1" x14ac:dyDescent="0.25">
      <c r="B499" s="605" t="str">
        <f>IF(Notes!E160="","",Notes!E160)</f>
        <v/>
      </c>
      <c r="C499" s="605"/>
      <c r="D499" s="605"/>
      <c r="E499" s="605"/>
      <c r="F499" s="605"/>
      <c r="G499" s="605"/>
      <c r="H499" s="605"/>
      <c r="I499" s="605"/>
      <c r="J499" s="605"/>
      <c r="K499" s="605"/>
      <c r="L499" s="605"/>
      <c r="M499" s="605"/>
      <c r="N499" s="605"/>
      <c r="O499" s="605"/>
      <c r="P499" s="605"/>
      <c r="Q499" s="605"/>
      <c r="R499" s="605"/>
      <c r="S499" s="605"/>
      <c r="T499" s="605"/>
      <c r="U499" s="605"/>
      <c r="V499" s="605"/>
      <c r="W499" s="605"/>
      <c r="X499" s="605"/>
      <c r="Y499" s="605"/>
      <c r="Z499" s="605"/>
      <c r="AA499" s="605"/>
      <c r="AB499" s="605"/>
      <c r="AC499" s="605"/>
      <c r="AD499" s="605"/>
      <c r="AE499" s="605"/>
      <c r="AF499" s="605"/>
    </row>
    <row r="500" spans="2:32" ht="16.5" customHeight="1" x14ac:dyDescent="0.25">
      <c r="B500" s="605" t="str">
        <f>IF(Notes!E161="","",Notes!E161)</f>
        <v/>
      </c>
      <c r="C500" s="605"/>
      <c r="D500" s="605"/>
      <c r="E500" s="605"/>
      <c r="F500" s="605"/>
      <c r="G500" s="605"/>
      <c r="H500" s="605"/>
      <c r="I500" s="605"/>
      <c r="J500" s="605"/>
      <c r="K500" s="605"/>
      <c r="L500" s="605"/>
      <c r="M500" s="605"/>
      <c r="N500" s="605"/>
      <c r="O500" s="605"/>
      <c r="P500" s="605"/>
      <c r="Q500" s="605"/>
      <c r="R500" s="605"/>
      <c r="S500" s="605"/>
      <c r="T500" s="605"/>
      <c r="U500" s="605"/>
      <c r="V500" s="605"/>
      <c r="W500" s="605"/>
      <c r="X500" s="605"/>
      <c r="Y500" s="605"/>
      <c r="Z500" s="605"/>
      <c r="AA500" s="605"/>
      <c r="AB500" s="605"/>
      <c r="AC500" s="605"/>
      <c r="AD500" s="605"/>
      <c r="AE500" s="605"/>
      <c r="AF500" s="605"/>
    </row>
    <row r="501" spans="2:32" ht="16.5" customHeight="1" x14ac:dyDescent="0.25">
      <c r="B501" s="605" t="str">
        <f>IF(Notes!E162="","",Notes!E162)</f>
        <v/>
      </c>
      <c r="C501" s="605"/>
      <c r="D501" s="605"/>
      <c r="E501" s="605"/>
      <c r="F501" s="605"/>
      <c r="G501" s="605"/>
      <c r="H501" s="605"/>
      <c r="I501" s="605"/>
      <c r="J501" s="605"/>
      <c r="K501" s="605"/>
      <c r="L501" s="605"/>
      <c r="M501" s="605"/>
      <c r="N501" s="605"/>
      <c r="O501" s="605"/>
      <c r="P501" s="605"/>
      <c r="Q501" s="605"/>
      <c r="R501" s="605"/>
      <c r="S501" s="605"/>
      <c r="T501" s="605"/>
      <c r="U501" s="605"/>
      <c r="V501" s="605"/>
      <c r="W501" s="605"/>
      <c r="X501" s="605"/>
      <c r="Y501" s="605"/>
      <c r="Z501" s="605"/>
      <c r="AA501" s="605"/>
      <c r="AB501" s="605"/>
      <c r="AC501" s="605"/>
      <c r="AD501" s="605"/>
      <c r="AE501" s="605"/>
      <c r="AF501" s="605"/>
    </row>
    <row r="502" spans="2:32" ht="16.5" customHeight="1" x14ac:dyDescent="0.25">
      <c r="B502" s="605" t="str">
        <f>IF(Notes!E163="","",Notes!E163)</f>
        <v/>
      </c>
      <c r="C502" s="605"/>
      <c r="D502" s="605"/>
      <c r="E502" s="605"/>
      <c r="F502" s="605"/>
      <c r="G502" s="605"/>
      <c r="H502" s="605"/>
      <c r="I502" s="605"/>
      <c r="J502" s="605"/>
      <c r="K502" s="605"/>
      <c r="L502" s="605"/>
      <c r="M502" s="605"/>
      <c r="N502" s="605"/>
      <c r="O502" s="605"/>
      <c r="P502" s="605"/>
      <c r="Q502" s="605"/>
      <c r="R502" s="605"/>
      <c r="S502" s="605"/>
      <c r="T502" s="605"/>
      <c r="U502" s="605"/>
      <c r="V502" s="605"/>
      <c r="W502" s="605"/>
      <c r="X502" s="605"/>
      <c r="Y502" s="605"/>
      <c r="Z502" s="605"/>
      <c r="AA502" s="605"/>
      <c r="AB502" s="605"/>
      <c r="AC502" s="605"/>
      <c r="AD502" s="605"/>
      <c r="AE502" s="605"/>
      <c r="AF502" s="605"/>
    </row>
    <row r="503" spans="2:32" ht="16.5" customHeight="1" x14ac:dyDescent="0.25">
      <c r="B503" s="605" t="str">
        <f>IF(Notes!E164="","",Notes!E164)</f>
        <v/>
      </c>
      <c r="C503" s="605"/>
      <c r="D503" s="605"/>
      <c r="E503" s="605"/>
      <c r="F503" s="605"/>
      <c r="G503" s="605"/>
      <c r="H503" s="605"/>
      <c r="I503" s="605"/>
      <c r="J503" s="605"/>
      <c r="K503" s="605"/>
      <c r="L503" s="605"/>
      <c r="M503" s="605"/>
      <c r="N503" s="605"/>
      <c r="O503" s="605"/>
      <c r="P503" s="605"/>
      <c r="Q503" s="605"/>
      <c r="R503" s="605"/>
      <c r="S503" s="605"/>
      <c r="T503" s="605"/>
      <c r="U503" s="605"/>
      <c r="V503" s="605"/>
      <c r="W503" s="605"/>
      <c r="X503" s="605"/>
      <c r="Y503" s="605"/>
      <c r="Z503" s="605"/>
      <c r="AA503" s="605"/>
      <c r="AB503" s="605"/>
      <c r="AC503" s="605"/>
      <c r="AD503" s="605"/>
      <c r="AE503" s="605"/>
      <c r="AF503" s="605"/>
    </row>
    <row r="504" spans="2:32" ht="16.5" customHeight="1" x14ac:dyDescent="0.25">
      <c r="B504" s="605" t="str">
        <f>IF(Notes!E165="","",Notes!E165)</f>
        <v/>
      </c>
      <c r="C504" s="605"/>
      <c r="D504" s="605"/>
      <c r="E504" s="605"/>
      <c r="F504" s="605"/>
      <c r="G504" s="605"/>
      <c r="H504" s="605"/>
      <c r="I504" s="605"/>
      <c r="J504" s="605"/>
      <c r="K504" s="605"/>
      <c r="L504" s="605"/>
      <c r="M504" s="605"/>
      <c r="N504" s="605"/>
      <c r="O504" s="605"/>
      <c r="P504" s="605"/>
      <c r="Q504" s="605"/>
      <c r="R504" s="605"/>
      <c r="S504" s="605"/>
      <c r="T504" s="605"/>
      <c r="U504" s="605"/>
      <c r="V504" s="605"/>
      <c r="W504" s="605"/>
      <c r="X504" s="605"/>
      <c r="Y504" s="605"/>
      <c r="Z504" s="605"/>
      <c r="AA504" s="605"/>
      <c r="AB504" s="605"/>
      <c r="AC504" s="605"/>
      <c r="AD504" s="605"/>
      <c r="AE504" s="605"/>
      <c r="AF504" s="605"/>
    </row>
    <row r="505" spans="2:32" ht="16.5" customHeight="1" x14ac:dyDescent="0.25">
      <c r="B505" s="605" t="str">
        <f>IF(Notes!E166="","",Notes!E166)</f>
        <v/>
      </c>
      <c r="C505" s="605"/>
      <c r="D505" s="605"/>
      <c r="E505" s="605"/>
      <c r="F505" s="605"/>
      <c r="G505" s="605"/>
      <c r="H505" s="605"/>
      <c r="I505" s="605"/>
      <c r="J505" s="605"/>
      <c r="K505" s="605"/>
      <c r="L505" s="605"/>
      <c r="M505" s="605"/>
      <c r="N505" s="605"/>
      <c r="O505" s="605"/>
      <c r="P505" s="605"/>
      <c r="Q505" s="605"/>
      <c r="R505" s="605"/>
      <c r="S505" s="605"/>
      <c r="T505" s="605"/>
      <c r="U505" s="605"/>
      <c r="V505" s="605"/>
      <c r="W505" s="605"/>
      <c r="X505" s="605"/>
      <c r="Y505" s="605"/>
      <c r="Z505" s="605"/>
      <c r="AA505" s="605"/>
      <c r="AB505" s="605"/>
      <c r="AC505" s="605"/>
      <c r="AD505" s="605"/>
      <c r="AE505" s="605"/>
      <c r="AF505" s="605"/>
    </row>
    <row r="506" spans="2:32" ht="16.5" customHeight="1" x14ac:dyDescent="0.25">
      <c r="B506" s="605" t="str">
        <f>IF(Notes!E167="","",Notes!E167)</f>
        <v/>
      </c>
      <c r="C506" s="605"/>
      <c r="D506" s="605"/>
      <c r="E506" s="605"/>
      <c r="F506" s="605"/>
      <c r="G506" s="605"/>
      <c r="H506" s="605"/>
      <c r="I506" s="605"/>
      <c r="J506" s="605"/>
      <c r="K506" s="605"/>
      <c r="L506" s="605"/>
      <c r="M506" s="605"/>
      <c r="N506" s="605"/>
      <c r="O506" s="605"/>
      <c r="P506" s="605"/>
      <c r="Q506" s="605"/>
      <c r="R506" s="605"/>
      <c r="S506" s="605"/>
      <c r="T506" s="605"/>
      <c r="U506" s="605"/>
      <c r="V506" s="605"/>
      <c r="W506" s="605"/>
      <c r="X506" s="605"/>
      <c r="Y506" s="605"/>
      <c r="Z506" s="605"/>
      <c r="AA506" s="605"/>
      <c r="AB506" s="605"/>
      <c r="AC506" s="605"/>
      <c r="AD506" s="605"/>
      <c r="AE506" s="605"/>
      <c r="AF506" s="605"/>
    </row>
    <row r="507" spans="2:32" ht="16.5" customHeight="1" x14ac:dyDescent="0.25">
      <c r="B507" s="605" t="str">
        <f>IF(Notes!E168="","",Notes!E168)</f>
        <v/>
      </c>
      <c r="C507" s="605"/>
      <c r="D507" s="605"/>
      <c r="E507" s="605"/>
      <c r="F507" s="605"/>
      <c r="G507" s="605"/>
      <c r="H507" s="605"/>
      <c r="I507" s="605"/>
      <c r="J507" s="605"/>
      <c r="K507" s="605"/>
      <c r="L507" s="605"/>
      <c r="M507" s="605"/>
      <c r="N507" s="605"/>
      <c r="O507" s="605"/>
      <c r="P507" s="605"/>
      <c r="Q507" s="605"/>
      <c r="R507" s="605"/>
      <c r="S507" s="605"/>
      <c r="T507" s="605"/>
      <c r="U507" s="605"/>
      <c r="V507" s="605"/>
      <c r="W507" s="605"/>
      <c r="X507" s="605"/>
      <c r="Y507" s="605"/>
      <c r="Z507" s="605"/>
      <c r="AA507" s="605"/>
      <c r="AB507" s="605"/>
      <c r="AC507" s="605"/>
      <c r="AD507" s="605"/>
      <c r="AE507" s="605"/>
      <c r="AF507" s="605"/>
    </row>
    <row r="508" spans="2:32" ht="16.5" customHeight="1" x14ac:dyDescent="0.25">
      <c r="B508" s="605" t="str">
        <f>IF(Notes!E169="","",Notes!E169)</f>
        <v/>
      </c>
      <c r="C508" s="605"/>
      <c r="D508" s="605"/>
      <c r="E508" s="605"/>
      <c r="F508" s="605"/>
      <c r="G508" s="605"/>
      <c r="H508" s="605"/>
      <c r="I508" s="605"/>
      <c r="J508" s="605"/>
      <c r="K508" s="605"/>
      <c r="L508" s="605"/>
      <c r="M508" s="605"/>
      <c r="N508" s="605"/>
      <c r="O508" s="605"/>
      <c r="P508" s="605"/>
      <c r="Q508" s="605"/>
      <c r="R508" s="605"/>
      <c r="S508" s="605"/>
      <c r="T508" s="605"/>
      <c r="U508" s="605"/>
      <c r="V508" s="605"/>
      <c r="W508" s="605"/>
      <c r="X508" s="605"/>
      <c r="Y508" s="605"/>
      <c r="Z508" s="605"/>
      <c r="AA508" s="605"/>
      <c r="AB508" s="605"/>
      <c r="AC508" s="605"/>
      <c r="AD508" s="605"/>
      <c r="AE508" s="605"/>
      <c r="AF508" s="605"/>
    </row>
    <row r="509" spans="2:32" ht="16.5" customHeight="1" x14ac:dyDescent="0.25">
      <c r="B509" s="605" t="str">
        <f>IF(Notes!E170="","",Notes!E170)</f>
        <v/>
      </c>
      <c r="C509" s="605"/>
      <c r="D509" s="605"/>
      <c r="E509" s="605"/>
      <c r="F509" s="605"/>
      <c r="G509" s="605"/>
      <c r="H509" s="605"/>
      <c r="I509" s="605"/>
      <c r="J509" s="605"/>
      <c r="K509" s="605"/>
      <c r="L509" s="605"/>
      <c r="M509" s="605"/>
      <c r="N509" s="605"/>
      <c r="O509" s="605"/>
      <c r="P509" s="605"/>
      <c r="Q509" s="605"/>
      <c r="R509" s="605"/>
      <c r="S509" s="605"/>
      <c r="T509" s="605"/>
      <c r="U509" s="605"/>
      <c r="V509" s="605"/>
      <c r="W509" s="605"/>
      <c r="X509" s="605"/>
      <c r="Y509" s="605"/>
      <c r="Z509" s="605"/>
      <c r="AA509" s="605"/>
      <c r="AB509" s="605"/>
      <c r="AC509" s="605"/>
      <c r="AD509" s="605"/>
      <c r="AE509" s="605"/>
      <c r="AF509" s="605"/>
    </row>
    <row r="510" spans="2:32" ht="16.5" customHeight="1" x14ac:dyDescent="0.25">
      <c r="B510" s="605" t="str">
        <f>IF(Notes!E171="","",Notes!E171)</f>
        <v/>
      </c>
      <c r="C510" s="605"/>
      <c r="D510" s="605"/>
      <c r="E510" s="605"/>
      <c r="F510" s="605"/>
      <c r="G510" s="605"/>
      <c r="H510" s="605"/>
      <c r="I510" s="605"/>
      <c r="J510" s="605"/>
      <c r="K510" s="605"/>
      <c r="L510" s="605"/>
      <c r="M510" s="605"/>
      <c r="N510" s="605"/>
      <c r="O510" s="605"/>
      <c r="P510" s="605"/>
      <c r="Q510" s="605"/>
      <c r="R510" s="605"/>
      <c r="S510" s="605"/>
      <c r="T510" s="605"/>
      <c r="U510" s="605"/>
      <c r="V510" s="605"/>
      <c r="W510" s="605"/>
      <c r="X510" s="605"/>
      <c r="Y510" s="605"/>
      <c r="Z510" s="605"/>
      <c r="AA510" s="605"/>
      <c r="AB510" s="605"/>
      <c r="AC510" s="605"/>
      <c r="AD510" s="605"/>
      <c r="AE510" s="605"/>
      <c r="AF510" s="605"/>
    </row>
    <row r="511" spans="2:32" ht="16.5" customHeight="1" x14ac:dyDescent="0.25">
      <c r="B511" s="605" t="str">
        <f>IF(Notes!E172="","",Notes!E172)</f>
        <v/>
      </c>
      <c r="C511" s="605"/>
      <c r="D511" s="605"/>
      <c r="E511" s="605"/>
      <c r="F511" s="605"/>
      <c r="G511" s="605"/>
      <c r="H511" s="605"/>
      <c r="I511" s="605"/>
      <c r="J511" s="605"/>
      <c r="K511" s="605"/>
      <c r="L511" s="605"/>
      <c r="M511" s="605"/>
      <c r="N511" s="605"/>
      <c r="O511" s="605"/>
      <c r="P511" s="605"/>
      <c r="Q511" s="605"/>
      <c r="R511" s="605"/>
      <c r="S511" s="605"/>
      <c r="T511" s="605"/>
      <c r="U511" s="605"/>
      <c r="V511" s="605"/>
      <c r="W511" s="605"/>
      <c r="X511" s="605"/>
      <c r="Y511" s="605"/>
      <c r="Z511" s="605"/>
      <c r="AA511" s="605"/>
      <c r="AB511" s="605"/>
      <c r="AC511" s="605"/>
      <c r="AD511" s="605"/>
      <c r="AE511" s="605"/>
      <c r="AF511" s="605"/>
    </row>
    <row r="512" spans="2:32" ht="16.5" customHeight="1" x14ac:dyDescent="0.25">
      <c r="B512" s="605" t="str">
        <f>IF(Notes!E173="","",Notes!E173)</f>
        <v/>
      </c>
      <c r="C512" s="605"/>
      <c r="D512" s="605"/>
      <c r="E512" s="605"/>
      <c r="F512" s="605"/>
      <c r="G512" s="605"/>
      <c r="H512" s="605"/>
      <c r="I512" s="605"/>
      <c r="J512" s="605"/>
      <c r="K512" s="605"/>
      <c r="L512" s="605"/>
      <c r="M512" s="605"/>
      <c r="N512" s="605"/>
      <c r="O512" s="605"/>
      <c r="P512" s="605"/>
      <c r="Q512" s="605"/>
      <c r="R512" s="605"/>
      <c r="S512" s="605"/>
      <c r="T512" s="605"/>
      <c r="U512" s="605"/>
      <c r="V512" s="605"/>
      <c r="W512" s="605"/>
      <c r="X512" s="605"/>
      <c r="Y512" s="605"/>
      <c r="Z512" s="605"/>
      <c r="AA512" s="605"/>
      <c r="AB512" s="605"/>
      <c r="AC512" s="605"/>
      <c r="AD512" s="605"/>
      <c r="AE512" s="605"/>
      <c r="AF512" s="605"/>
    </row>
    <row r="513" spans="2:32" ht="16.5" customHeight="1" x14ac:dyDescent="0.25">
      <c r="B513" s="605" t="str">
        <f>IF(Notes!E174="","",Notes!E174)</f>
        <v/>
      </c>
      <c r="C513" s="605"/>
      <c r="D513" s="605"/>
      <c r="E513" s="605"/>
      <c r="F513" s="605"/>
      <c r="G513" s="605"/>
      <c r="H513" s="605"/>
      <c r="I513" s="605"/>
      <c r="J513" s="605"/>
      <c r="K513" s="605"/>
      <c r="L513" s="605"/>
      <c r="M513" s="605"/>
      <c r="N513" s="605"/>
      <c r="O513" s="605"/>
      <c r="P513" s="605"/>
      <c r="Q513" s="605"/>
      <c r="R513" s="605"/>
      <c r="S513" s="605"/>
      <c r="T513" s="605"/>
      <c r="U513" s="605"/>
      <c r="V513" s="605"/>
      <c r="W513" s="605"/>
      <c r="X513" s="605"/>
      <c r="Y513" s="605"/>
      <c r="Z513" s="605"/>
      <c r="AA513" s="605"/>
      <c r="AB513" s="605"/>
      <c r="AC513" s="605"/>
      <c r="AD513" s="605"/>
      <c r="AE513" s="605"/>
      <c r="AF513" s="605"/>
    </row>
    <row r="514" spans="2:32" ht="16.5" customHeight="1" x14ac:dyDescent="0.25">
      <c r="B514" s="605" t="str">
        <f>IF(Notes!E175="","",Notes!E175)</f>
        <v/>
      </c>
      <c r="C514" s="605"/>
      <c r="D514" s="605"/>
      <c r="E514" s="605"/>
      <c r="F514" s="605"/>
      <c r="G514" s="605"/>
      <c r="H514" s="605"/>
      <c r="I514" s="605"/>
      <c r="J514" s="605"/>
      <c r="K514" s="605"/>
      <c r="L514" s="605"/>
      <c r="M514" s="605"/>
      <c r="N514" s="605"/>
      <c r="O514" s="605"/>
      <c r="P514" s="605"/>
      <c r="Q514" s="605"/>
      <c r="R514" s="605"/>
      <c r="S514" s="605"/>
      <c r="T514" s="605"/>
      <c r="U514" s="605"/>
      <c r="V514" s="605"/>
      <c r="W514" s="605"/>
      <c r="X514" s="605"/>
      <c r="Y514" s="605"/>
      <c r="Z514" s="605"/>
      <c r="AA514" s="605"/>
      <c r="AB514" s="605"/>
      <c r="AC514" s="605"/>
      <c r="AD514" s="605"/>
      <c r="AE514" s="605"/>
      <c r="AF514" s="605"/>
    </row>
    <row r="515" spans="2:32" ht="16.5" customHeight="1" x14ac:dyDescent="0.25">
      <c r="B515" s="605" t="str">
        <f>IF(Notes!E176="","",Notes!E176)</f>
        <v/>
      </c>
      <c r="C515" s="605"/>
      <c r="D515" s="605"/>
      <c r="E515" s="605"/>
      <c r="F515" s="605"/>
      <c r="G515" s="605"/>
      <c r="H515" s="605"/>
      <c r="I515" s="605"/>
      <c r="J515" s="605"/>
      <c r="K515" s="605"/>
      <c r="L515" s="605"/>
      <c r="M515" s="605"/>
      <c r="N515" s="605"/>
      <c r="O515" s="605"/>
      <c r="P515" s="605"/>
      <c r="Q515" s="605"/>
      <c r="R515" s="605"/>
      <c r="S515" s="605"/>
      <c r="T515" s="605"/>
      <c r="U515" s="605"/>
      <c r="V515" s="605"/>
      <c r="W515" s="605"/>
      <c r="X515" s="605"/>
      <c r="Y515" s="605"/>
      <c r="Z515" s="605"/>
      <c r="AA515" s="605"/>
      <c r="AB515" s="605"/>
      <c r="AC515" s="605"/>
      <c r="AD515" s="605"/>
      <c r="AE515" s="605"/>
      <c r="AF515" s="605"/>
    </row>
    <row r="516" spans="2:32" ht="16.5" customHeight="1" x14ac:dyDescent="0.25">
      <c r="B516" s="605" t="str">
        <f>IF(Notes!E177="","",Notes!E177)</f>
        <v/>
      </c>
      <c r="C516" s="605"/>
      <c r="D516" s="605"/>
      <c r="E516" s="605"/>
      <c r="F516" s="605"/>
      <c r="G516" s="605"/>
      <c r="H516" s="605"/>
      <c r="I516" s="605"/>
      <c r="J516" s="605"/>
      <c r="K516" s="605"/>
      <c r="L516" s="605"/>
      <c r="M516" s="605"/>
      <c r="N516" s="605"/>
      <c r="O516" s="605"/>
      <c r="P516" s="605"/>
      <c r="Q516" s="605"/>
      <c r="R516" s="605"/>
      <c r="S516" s="605"/>
      <c r="T516" s="605"/>
      <c r="U516" s="605"/>
      <c r="V516" s="605"/>
      <c r="W516" s="605"/>
      <c r="X516" s="605"/>
      <c r="Y516" s="605"/>
      <c r="Z516" s="605"/>
      <c r="AA516" s="605"/>
      <c r="AB516" s="605"/>
      <c r="AC516" s="605"/>
      <c r="AD516" s="605"/>
      <c r="AE516" s="605"/>
      <c r="AF516" s="605"/>
    </row>
    <row r="517" spans="2:32" ht="16.5" customHeight="1" x14ac:dyDescent="0.25">
      <c r="B517" s="605" t="str">
        <f>IF(Notes!E178="","",Notes!E178)</f>
        <v/>
      </c>
      <c r="C517" s="605"/>
      <c r="D517" s="605"/>
      <c r="E517" s="605"/>
      <c r="F517" s="605"/>
      <c r="G517" s="605"/>
      <c r="H517" s="605"/>
      <c r="I517" s="605"/>
      <c r="J517" s="605"/>
      <c r="K517" s="605"/>
      <c r="L517" s="605"/>
      <c r="M517" s="605"/>
      <c r="N517" s="605"/>
      <c r="O517" s="605"/>
      <c r="P517" s="605"/>
      <c r="Q517" s="605"/>
      <c r="R517" s="605"/>
      <c r="S517" s="605"/>
      <c r="T517" s="605"/>
      <c r="U517" s="605"/>
      <c r="V517" s="605"/>
      <c r="W517" s="605"/>
      <c r="X517" s="605"/>
      <c r="Y517" s="605"/>
      <c r="Z517" s="605"/>
      <c r="AA517" s="605"/>
      <c r="AB517" s="605"/>
      <c r="AC517" s="605"/>
      <c r="AD517" s="605"/>
      <c r="AE517" s="605"/>
      <c r="AF517" s="605"/>
    </row>
    <row r="518" spans="2:32" ht="16.5" customHeight="1" x14ac:dyDescent="0.25">
      <c r="B518" s="605" t="str">
        <f>IF(Notes!E179="","",Notes!E179)</f>
        <v/>
      </c>
      <c r="C518" s="605"/>
      <c r="D518" s="605"/>
      <c r="E518" s="605"/>
      <c r="F518" s="605"/>
      <c r="G518" s="605"/>
      <c r="H518" s="605"/>
      <c r="I518" s="605"/>
      <c r="J518" s="605"/>
      <c r="K518" s="605"/>
      <c r="L518" s="605"/>
      <c r="M518" s="605"/>
      <c r="N518" s="605"/>
      <c r="O518" s="605"/>
      <c r="P518" s="605"/>
      <c r="Q518" s="605"/>
      <c r="R518" s="605"/>
      <c r="S518" s="605"/>
      <c r="T518" s="605"/>
      <c r="U518" s="605"/>
      <c r="V518" s="605"/>
      <c r="W518" s="605"/>
      <c r="X518" s="605"/>
      <c r="Y518" s="605"/>
      <c r="Z518" s="605"/>
      <c r="AA518" s="605"/>
      <c r="AB518" s="605"/>
      <c r="AC518" s="605"/>
      <c r="AD518" s="605"/>
      <c r="AE518" s="605"/>
      <c r="AF518" s="605"/>
    </row>
    <row r="519" spans="2:32" ht="16.5" customHeight="1" x14ac:dyDescent="0.25">
      <c r="B519" s="605" t="str">
        <f>IF(Notes!E180="","",Notes!E180)</f>
        <v/>
      </c>
      <c r="C519" s="605"/>
      <c r="D519" s="605"/>
      <c r="E519" s="605"/>
      <c r="F519" s="605"/>
      <c r="G519" s="605"/>
      <c r="H519" s="605"/>
      <c r="I519" s="605"/>
      <c r="J519" s="605"/>
      <c r="K519" s="605"/>
      <c r="L519" s="605"/>
      <c r="M519" s="605"/>
      <c r="N519" s="605"/>
      <c r="O519" s="605"/>
      <c r="P519" s="605"/>
      <c r="Q519" s="605"/>
      <c r="R519" s="605"/>
      <c r="S519" s="605"/>
      <c r="T519" s="605"/>
      <c r="U519" s="605"/>
      <c r="V519" s="605"/>
      <c r="W519" s="605"/>
      <c r="X519" s="605"/>
      <c r="Y519" s="605"/>
      <c r="Z519" s="605"/>
      <c r="AA519" s="605"/>
      <c r="AB519" s="605"/>
      <c r="AC519" s="605"/>
      <c r="AD519" s="605"/>
      <c r="AE519" s="605"/>
      <c r="AF519" s="605"/>
    </row>
    <row r="520" spans="2:32" ht="16.5" customHeight="1" x14ac:dyDescent="0.25">
      <c r="B520" s="605" t="str">
        <f>IF(Notes!E181="","",Notes!E181)</f>
        <v/>
      </c>
      <c r="C520" s="605"/>
      <c r="D520" s="605"/>
      <c r="E520" s="605"/>
      <c r="F520" s="605"/>
      <c r="G520" s="605"/>
      <c r="H520" s="605"/>
      <c r="I520" s="605"/>
      <c r="J520" s="605"/>
      <c r="K520" s="605"/>
      <c r="L520" s="605"/>
      <c r="M520" s="605"/>
      <c r="N520" s="605"/>
      <c r="O520" s="605"/>
      <c r="P520" s="605"/>
      <c r="Q520" s="605"/>
      <c r="R520" s="605"/>
      <c r="S520" s="605"/>
      <c r="T520" s="605"/>
      <c r="U520" s="605"/>
      <c r="V520" s="605"/>
      <c r="W520" s="605"/>
      <c r="X520" s="605"/>
      <c r="Y520" s="605"/>
      <c r="Z520" s="605"/>
      <c r="AA520" s="605"/>
      <c r="AB520" s="605"/>
      <c r="AC520" s="605"/>
      <c r="AD520" s="605"/>
      <c r="AE520" s="605"/>
      <c r="AF520" s="605"/>
    </row>
    <row r="521" spans="2:32" ht="16.5" customHeight="1" x14ac:dyDescent="0.25">
      <c r="B521" s="605" t="str">
        <f>IF(Notes!E182="","",Notes!E182)</f>
        <v/>
      </c>
      <c r="C521" s="605"/>
      <c r="D521" s="605"/>
      <c r="E521" s="605"/>
      <c r="F521" s="605"/>
      <c r="G521" s="605"/>
      <c r="H521" s="605"/>
      <c r="I521" s="605"/>
      <c r="J521" s="605"/>
      <c r="K521" s="605"/>
      <c r="L521" s="605"/>
      <c r="M521" s="605"/>
      <c r="N521" s="605"/>
      <c r="O521" s="605"/>
      <c r="P521" s="605"/>
      <c r="Q521" s="605"/>
      <c r="R521" s="605"/>
      <c r="S521" s="605"/>
      <c r="T521" s="605"/>
      <c r="U521" s="605"/>
      <c r="V521" s="605"/>
      <c r="W521" s="605"/>
      <c r="X521" s="605"/>
      <c r="Y521" s="605"/>
      <c r="Z521" s="605"/>
      <c r="AA521" s="605"/>
      <c r="AB521" s="605"/>
      <c r="AC521" s="605"/>
      <c r="AD521" s="605"/>
      <c r="AE521" s="605"/>
      <c r="AF521" s="605"/>
    </row>
    <row r="522" spans="2:32" ht="16.5" customHeight="1" x14ac:dyDescent="0.25">
      <c r="B522" s="605" t="str">
        <f>IF(Notes!E183="","",Notes!E183)</f>
        <v/>
      </c>
      <c r="C522" s="605"/>
      <c r="D522" s="605"/>
      <c r="E522" s="605"/>
      <c r="F522" s="605"/>
      <c r="G522" s="605"/>
      <c r="H522" s="605"/>
      <c r="I522" s="605"/>
      <c r="J522" s="605"/>
      <c r="K522" s="605"/>
      <c r="L522" s="605"/>
      <c r="M522" s="605"/>
      <c r="N522" s="605"/>
      <c r="O522" s="605"/>
      <c r="P522" s="605"/>
      <c r="Q522" s="605"/>
      <c r="R522" s="605"/>
      <c r="S522" s="605"/>
      <c r="T522" s="605"/>
      <c r="U522" s="605"/>
      <c r="V522" s="605"/>
      <c r="W522" s="605"/>
      <c r="X522" s="605"/>
      <c r="Y522" s="605"/>
      <c r="Z522" s="605"/>
      <c r="AA522" s="605"/>
      <c r="AB522" s="605"/>
      <c r="AC522" s="605"/>
      <c r="AD522" s="605"/>
      <c r="AE522" s="605"/>
      <c r="AF522" s="605"/>
    </row>
    <row r="523" spans="2:32" ht="16.5" customHeight="1" x14ac:dyDescent="0.25">
      <c r="B523" s="605" t="str">
        <f>IF(Notes!E184="","",Notes!E184)</f>
        <v/>
      </c>
      <c r="C523" s="605"/>
      <c r="D523" s="605"/>
      <c r="E523" s="605"/>
      <c r="F523" s="605"/>
      <c r="G523" s="605"/>
      <c r="H523" s="605"/>
      <c r="I523" s="605"/>
      <c r="J523" s="605"/>
      <c r="K523" s="605"/>
      <c r="L523" s="605"/>
      <c r="M523" s="605"/>
      <c r="N523" s="605"/>
      <c r="O523" s="605"/>
      <c r="P523" s="605"/>
      <c r="Q523" s="605"/>
      <c r="R523" s="605"/>
      <c r="S523" s="605"/>
      <c r="T523" s="605"/>
      <c r="U523" s="605"/>
      <c r="V523" s="605"/>
      <c r="W523" s="605"/>
      <c r="X523" s="605"/>
      <c r="Y523" s="605"/>
      <c r="Z523" s="605"/>
      <c r="AA523" s="605"/>
      <c r="AB523" s="605"/>
      <c r="AC523" s="605"/>
      <c r="AD523" s="605"/>
      <c r="AE523" s="605"/>
      <c r="AF523" s="605"/>
    </row>
    <row r="524" spans="2:32" ht="16.5" customHeight="1" x14ac:dyDescent="0.25">
      <c r="B524" s="605" t="str">
        <f>IF(Notes!E185="","",Notes!E185)</f>
        <v/>
      </c>
      <c r="C524" s="605"/>
      <c r="D524" s="605"/>
      <c r="E524" s="605"/>
      <c r="F524" s="605"/>
      <c r="G524" s="605"/>
      <c r="H524" s="605"/>
      <c r="I524" s="605"/>
      <c r="J524" s="605"/>
      <c r="K524" s="605"/>
      <c r="L524" s="605"/>
      <c r="M524" s="605"/>
      <c r="N524" s="605"/>
      <c r="O524" s="605"/>
      <c r="P524" s="605"/>
      <c r="Q524" s="605"/>
      <c r="R524" s="605"/>
      <c r="S524" s="605"/>
      <c r="T524" s="605"/>
      <c r="U524" s="605"/>
      <c r="V524" s="605"/>
      <c r="W524" s="605"/>
      <c r="X524" s="605"/>
      <c r="Y524" s="605"/>
      <c r="Z524" s="605"/>
      <c r="AA524" s="605"/>
      <c r="AB524" s="605"/>
      <c r="AC524" s="605"/>
      <c r="AD524" s="605"/>
      <c r="AE524" s="605"/>
      <c r="AF524" s="605"/>
    </row>
    <row r="525" spans="2:32" ht="16.5" customHeight="1" x14ac:dyDescent="0.25">
      <c r="B525" s="605" t="str">
        <f>IF(Notes!E186="","",Notes!E186)</f>
        <v/>
      </c>
      <c r="C525" s="605"/>
      <c r="D525" s="605"/>
      <c r="E525" s="605"/>
      <c r="F525" s="605"/>
      <c r="G525" s="605"/>
      <c r="H525" s="605"/>
      <c r="I525" s="605"/>
      <c r="J525" s="605"/>
      <c r="K525" s="605"/>
      <c r="L525" s="605"/>
      <c r="M525" s="605"/>
      <c r="N525" s="605"/>
      <c r="O525" s="605"/>
      <c r="P525" s="605"/>
      <c r="Q525" s="605"/>
      <c r="R525" s="605"/>
      <c r="S525" s="605"/>
      <c r="T525" s="605"/>
      <c r="U525" s="605"/>
      <c r="V525" s="605"/>
      <c r="W525" s="605"/>
      <c r="X525" s="605"/>
      <c r="Y525" s="605"/>
      <c r="Z525" s="605"/>
      <c r="AA525" s="605"/>
      <c r="AB525" s="605"/>
      <c r="AC525" s="605"/>
      <c r="AD525" s="605"/>
      <c r="AE525" s="605"/>
      <c r="AF525" s="605"/>
    </row>
    <row r="526" spans="2:32" ht="16.5" customHeight="1" x14ac:dyDescent="0.25">
      <c r="B526" s="605" t="str">
        <f>IF(Notes!E187="","",Notes!E187)</f>
        <v/>
      </c>
      <c r="C526" s="605"/>
      <c r="D526" s="605"/>
      <c r="E526" s="605"/>
      <c r="F526" s="605"/>
      <c r="G526" s="605"/>
      <c r="H526" s="605"/>
      <c r="I526" s="605"/>
      <c r="J526" s="605"/>
      <c r="K526" s="605"/>
      <c r="L526" s="605"/>
      <c r="M526" s="605"/>
      <c r="N526" s="605"/>
      <c r="O526" s="605"/>
      <c r="P526" s="605"/>
      <c r="Q526" s="605"/>
      <c r="R526" s="605"/>
      <c r="S526" s="605"/>
      <c r="T526" s="605"/>
      <c r="U526" s="605"/>
      <c r="V526" s="605"/>
      <c r="W526" s="605"/>
      <c r="X526" s="605"/>
      <c r="Y526" s="605"/>
      <c r="Z526" s="605"/>
      <c r="AA526" s="605"/>
      <c r="AB526" s="605"/>
      <c r="AC526" s="605"/>
      <c r="AD526" s="605"/>
      <c r="AE526" s="605"/>
      <c r="AF526" s="605"/>
    </row>
    <row r="527" spans="2:32" ht="16.5" customHeight="1" x14ac:dyDescent="0.25">
      <c r="B527" s="605" t="str">
        <f>IF(Notes!E188="","",Notes!E188)</f>
        <v/>
      </c>
      <c r="C527" s="605"/>
      <c r="D527" s="605"/>
      <c r="E527" s="605"/>
      <c r="F527" s="605"/>
      <c r="G527" s="605"/>
      <c r="H527" s="605"/>
      <c r="I527" s="605"/>
      <c r="J527" s="605"/>
      <c r="K527" s="605"/>
      <c r="L527" s="605"/>
      <c r="M527" s="605"/>
      <c r="N527" s="605"/>
      <c r="O527" s="605"/>
      <c r="P527" s="605"/>
      <c r="Q527" s="605"/>
      <c r="R527" s="605"/>
      <c r="S527" s="605"/>
      <c r="T527" s="605"/>
      <c r="U527" s="605"/>
      <c r="V527" s="605"/>
      <c r="W527" s="605"/>
      <c r="X527" s="605"/>
      <c r="Y527" s="605"/>
      <c r="Z527" s="605"/>
      <c r="AA527" s="605"/>
      <c r="AB527" s="605"/>
      <c r="AC527" s="605"/>
      <c r="AD527" s="605"/>
      <c r="AE527" s="605"/>
      <c r="AF527" s="605"/>
    </row>
    <row r="528" spans="2:32" ht="16.5" customHeight="1" x14ac:dyDescent="0.25">
      <c r="B528" s="605" t="str">
        <f>IF(Notes!E189="","",Notes!E189)</f>
        <v/>
      </c>
      <c r="C528" s="605"/>
      <c r="D528" s="605"/>
      <c r="E528" s="605"/>
      <c r="F528" s="605"/>
      <c r="G528" s="605"/>
      <c r="H528" s="605"/>
      <c r="I528" s="605"/>
      <c r="J528" s="605"/>
      <c r="K528" s="605"/>
      <c r="L528" s="605"/>
      <c r="M528" s="605"/>
      <c r="N528" s="605"/>
      <c r="O528" s="605"/>
      <c r="P528" s="605"/>
      <c r="Q528" s="605"/>
      <c r="R528" s="605"/>
      <c r="S528" s="605"/>
      <c r="T528" s="605"/>
      <c r="U528" s="605"/>
      <c r="V528" s="605"/>
      <c r="W528" s="605"/>
      <c r="X528" s="605"/>
      <c r="Y528" s="605"/>
      <c r="Z528" s="605"/>
      <c r="AA528" s="605"/>
      <c r="AB528" s="605"/>
      <c r="AC528" s="605"/>
      <c r="AD528" s="605"/>
      <c r="AE528" s="605"/>
      <c r="AF528" s="605"/>
    </row>
    <row r="529" spans="2:32" ht="16.5" customHeight="1" x14ac:dyDescent="0.25">
      <c r="B529" s="605" t="str">
        <f>IF(Notes!E190="","",Notes!E190)</f>
        <v/>
      </c>
      <c r="C529" s="605"/>
      <c r="D529" s="605"/>
      <c r="E529" s="605"/>
      <c r="F529" s="605"/>
      <c r="G529" s="605"/>
      <c r="H529" s="605"/>
      <c r="I529" s="605"/>
      <c r="J529" s="605"/>
      <c r="K529" s="605"/>
      <c r="L529" s="605"/>
      <c r="M529" s="605"/>
      <c r="N529" s="605"/>
      <c r="O529" s="605"/>
      <c r="P529" s="605"/>
      <c r="Q529" s="605"/>
      <c r="R529" s="605"/>
      <c r="S529" s="605"/>
      <c r="T529" s="605"/>
      <c r="U529" s="605"/>
      <c r="V529" s="605"/>
      <c r="W529" s="605"/>
      <c r="X529" s="605"/>
      <c r="Y529" s="605"/>
      <c r="Z529" s="605"/>
      <c r="AA529" s="605"/>
      <c r="AB529" s="605"/>
      <c r="AC529" s="605"/>
      <c r="AD529" s="605"/>
      <c r="AE529" s="605"/>
      <c r="AF529" s="605"/>
    </row>
    <row r="530" spans="2:32" ht="16.5" customHeight="1" x14ac:dyDescent="0.25">
      <c r="B530" s="605" t="str">
        <f>IF(Notes!E191="","",Notes!E191)</f>
        <v/>
      </c>
      <c r="C530" s="605"/>
      <c r="D530" s="605"/>
      <c r="E530" s="605"/>
      <c r="F530" s="605"/>
      <c r="G530" s="605"/>
      <c r="H530" s="605"/>
      <c r="I530" s="605"/>
      <c r="J530" s="605"/>
      <c r="K530" s="605"/>
      <c r="L530" s="605"/>
      <c r="M530" s="605"/>
      <c r="N530" s="605"/>
      <c r="O530" s="605"/>
      <c r="P530" s="605"/>
      <c r="Q530" s="605"/>
      <c r="R530" s="605"/>
      <c r="S530" s="605"/>
      <c r="T530" s="605"/>
      <c r="U530" s="605"/>
      <c r="V530" s="605"/>
      <c r="W530" s="605"/>
      <c r="X530" s="605"/>
      <c r="Y530" s="605"/>
      <c r="Z530" s="605"/>
      <c r="AA530" s="605"/>
      <c r="AB530" s="605"/>
      <c r="AC530" s="605"/>
      <c r="AD530" s="605"/>
      <c r="AE530" s="605"/>
      <c r="AF530" s="605"/>
    </row>
    <row r="531" spans="2:32" ht="16.5" customHeight="1" x14ac:dyDescent="0.25">
      <c r="B531" s="605" t="str">
        <f>IF(Notes!E192="","",Notes!E192)</f>
        <v/>
      </c>
      <c r="C531" s="605"/>
      <c r="D531" s="605"/>
      <c r="E531" s="605"/>
      <c r="F531" s="605"/>
      <c r="G531" s="605"/>
      <c r="H531" s="605"/>
      <c r="I531" s="605"/>
      <c r="J531" s="605"/>
      <c r="K531" s="605"/>
      <c r="L531" s="605"/>
      <c r="M531" s="605"/>
      <c r="N531" s="605"/>
      <c r="O531" s="605"/>
      <c r="P531" s="605"/>
      <c r="Q531" s="605"/>
      <c r="R531" s="605"/>
      <c r="S531" s="605"/>
      <c r="T531" s="605"/>
      <c r="U531" s="605"/>
      <c r="V531" s="605"/>
      <c r="W531" s="605"/>
      <c r="X531" s="605"/>
      <c r="Y531" s="605"/>
      <c r="Z531" s="605"/>
      <c r="AA531" s="605"/>
      <c r="AB531" s="605"/>
      <c r="AC531" s="605"/>
      <c r="AD531" s="605"/>
      <c r="AE531" s="605"/>
      <c r="AF531" s="605"/>
    </row>
    <row r="532" spans="2:32" ht="16.5" customHeight="1" x14ac:dyDescent="0.25">
      <c r="B532" s="605" t="str">
        <f>IF(Notes!E193="","",Notes!E193)</f>
        <v/>
      </c>
      <c r="C532" s="605"/>
      <c r="D532" s="605"/>
      <c r="E532" s="605"/>
      <c r="F532" s="605"/>
      <c r="G532" s="605"/>
      <c r="H532" s="605"/>
      <c r="I532" s="605"/>
      <c r="J532" s="605"/>
      <c r="K532" s="605"/>
      <c r="L532" s="605"/>
      <c r="M532" s="605"/>
      <c r="N532" s="605"/>
      <c r="O532" s="605"/>
      <c r="P532" s="605"/>
      <c r="Q532" s="605"/>
      <c r="R532" s="605"/>
      <c r="S532" s="605"/>
      <c r="T532" s="605"/>
      <c r="U532" s="605"/>
      <c r="V532" s="605"/>
      <c r="W532" s="605"/>
      <c r="X532" s="605"/>
      <c r="Y532" s="605"/>
      <c r="Z532" s="605"/>
      <c r="AA532" s="605"/>
      <c r="AB532" s="605"/>
      <c r="AC532" s="605"/>
      <c r="AD532" s="605"/>
      <c r="AE532" s="605"/>
      <c r="AF532" s="605"/>
    </row>
    <row r="533" spans="2:32" ht="16.5" customHeight="1" x14ac:dyDescent="0.25">
      <c r="B533" s="605" t="str">
        <f>IF(Notes!E194="","",Notes!E194)</f>
        <v/>
      </c>
      <c r="C533" s="605"/>
      <c r="D533" s="605"/>
      <c r="E533" s="605"/>
      <c r="F533" s="605"/>
      <c r="G533" s="605"/>
      <c r="H533" s="605"/>
      <c r="I533" s="605"/>
      <c r="J533" s="605"/>
      <c r="K533" s="605"/>
      <c r="L533" s="605"/>
      <c r="M533" s="605"/>
      <c r="N533" s="605"/>
      <c r="O533" s="605"/>
      <c r="P533" s="605"/>
      <c r="Q533" s="605"/>
      <c r="R533" s="605"/>
      <c r="S533" s="605"/>
      <c r="T533" s="605"/>
      <c r="U533" s="605"/>
      <c r="V533" s="605"/>
      <c r="W533" s="605"/>
      <c r="X533" s="605"/>
      <c r="Y533" s="605"/>
      <c r="Z533" s="605"/>
      <c r="AA533" s="605"/>
      <c r="AB533" s="605"/>
      <c r="AC533" s="605"/>
      <c r="AD533" s="605"/>
      <c r="AE533" s="605"/>
      <c r="AF533" s="605"/>
    </row>
    <row r="534" spans="2:32" ht="16.5" customHeight="1" x14ac:dyDescent="0.25">
      <c r="B534" s="605" t="str">
        <f>IF(Notes!E195="","",Notes!E195)</f>
        <v/>
      </c>
      <c r="C534" s="605"/>
      <c r="D534" s="605"/>
      <c r="E534" s="605"/>
      <c r="F534" s="605"/>
      <c r="G534" s="605"/>
      <c r="H534" s="605"/>
      <c r="I534" s="605"/>
      <c r="J534" s="605"/>
      <c r="K534" s="605"/>
      <c r="L534" s="605"/>
      <c r="M534" s="605"/>
      <c r="N534" s="605"/>
      <c r="O534" s="605"/>
      <c r="P534" s="605"/>
      <c r="Q534" s="605"/>
      <c r="R534" s="605"/>
      <c r="S534" s="605"/>
      <c r="T534" s="605"/>
      <c r="U534" s="605"/>
      <c r="V534" s="605"/>
      <c r="W534" s="605"/>
      <c r="X534" s="605"/>
      <c r="Y534" s="605"/>
      <c r="Z534" s="605"/>
      <c r="AA534" s="605"/>
      <c r="AB534" s="605"/>
      <c r="AC534" s="605"/>
      <c r="AD534" s="605"/>
      <c r="AE534" s="605"/>
      <c r="AF534" s="605"/>
    </row>
    <row r="535" spans="2:32" ht="16.5" customHeight="1" x14ac:dyDescent="0.25">
      <c r="B535" s="605" t="str">
        <f>IF(Notes!E196="","",Notes!E196)</f>
        <v/>
      </c>
      <c r="C535" s="605"/>
      <c r="D535" s="605"/>
      <c r="E535" s="605"/>
      <c r="F535" s="605"/>
      <c r="G535" s="605"/>
      <c r="H535" s="605"/>
      <c r="I535" s="605"/>
      <c r="J535" s="605"/>
      <c r="K535" s="605"/>
      <c r="L535" s="605"/>
      <c r="M535" s="605"/>
      <c r="N535" s="605"/>
      <c r="O535" s="605"/>
      <c r="P535" s="605"/>
      <c r="Q535" s="605"/>
      <c r="R535" s="605"/>
      <c r="S535" s="605"/>
      <c r="T535" s="605"/>
      <c r="U535" s="605"/>
      <c r="V535" s="605"/>
      <c r="W535" s="605"/>
      <c r="X535" s="605"/>
      <c r="Y535" s="605"/>
      <c r="Z535" s="605"/>
      <c r="AA535" s="605"/>
      <c r="AB535" s="605"/>
      <c r="AC535" s="605"/>
      <c r="AD535" s="605"/>
      <c r="AE535" s="605"/>
      <c r="AF535" s="605"/>
    </row>
    <row r="536" spans="2:32" ht="16.5" customHeight="1" x14ac:dyDescent="0.25">
      <c r="B536" s="605" t="str">
        <f>IF(Notes!E197="","",Notes!E197)</f>
        <v/>
      </c>
      <c r="C536" s="605"/>
      <c r="D536" s="605"/>
      <c r="E536" s="605"/>
      <c r="F536" s="605"/>
      <c r="G536" s="605"/>
      <c r="H536" s="605"/>
      <c r="I536" s="605"/>
      <c r="J536" s="605"/>
      <c r="K536" s="605"/>
      <c r="L536" s="605"/>
      <c r="M536" s="605"/>
      <c r="N536" s="605"/>
      <c r="O536" s="605"/>
      <c r="P536" s="605"/>
      <c r="Q536" s="605"/>
      <c r="R536" s="605"/>
      <c r="S536" s="605"/>
      <c r="T536" s="605"/>
      <c r="U536" s="605"/>
      <c r="V536" s="605"/>
      <c r="W536" s="605"/>
      <c r="X536" s="605"/>
      <c r="Y536" s="605"/>
      <c r="Z536" s="605"/>
      <c r="AA536" s="605"/>
      <c r="AB536" s="605"/>
      <c r="AC536" s="605"/>
      <c r="AD536" s="605"/>
      <c r="AE536" s="605"/>
      <c r="AF536" s="605"/>
    </row>
    <row r="537" spans="2:32" ht="16.5" customHeight="1" x14ac:dyDescent="0.25">
      <c r="B537" s="605" t="str">
        <f>IF(Notes!E198="","",Notes!E198)</f>
        <v/>
      </c>
      <c r="C537" s="605"/>
      <c r="D537" s="605"/>
      <c r="E537" s="605"/>
      <c r="F537" s="605"/>
      <c r="G537" s="605"/>
      <c r="H537" s="605"/>
      <c r="I537" s="605"/>
      <c r="J537" s="605"/>
      <c r="K537" s="605"/>
      <c r="L537" s="605"/>
      <c r="M537" s="605"/>
      <c r="N537" s="605"/>
      <c r="O537" s="605"/>
      <c r="P537" s="605"/>
      <c r="Q537" s="605"/>
      <c r="R537" s="605"/>
      <c r="S537" s="605"/>
      <c r="T537" s="605"/>
      <c r="U537" s="605"/>
      <c r="V537" s="605"/>
      <c r="W537" s="605"/>
      <c r="X537" s="605"/>
      <c r="Y537" s="605"/>
      <c r="Z537" s="605"/>
      <c r="AA537" s="605"/>
      <c r="AB537" s="605"/>
      <c r="AC537" s="605"/>
      <c r="AD537" s="605"/>
      <c r="AE537" s="605"/>
      <c r="AF537" s="605"/>
    </row>
    <row r="538" spans="2:32" ht="16.5" customHeight="1" x14ac:dyDescent="0.25">
      <c r="B538" s="605" t="str">
        <f>IF(Notes!E199="","",Notes!E199)</f>
        <v/>
      </c>
      <c r="C538" s="605"/>
      <c r="D538" s="605"/>
      <c r="E538" s="605"/>
      <c r="F538" s="605"/>
      <c r="G538" s="605"/>
      <c r="H538" s="605"/>
      <c r="I538" s="605"/>
      <c r="J538" s="605"/>
      <c r="K538" s="605"/>
      <c r="L538" s="605"/>
      <c r="M538" s="605"/>
      <c r="N538" s="605"/>
      <c r="O538" s="605"/>
      <c r="P538" s="605"/>
      <c r="Q538" s="605"/>
      <c r="R538" s="605"/>
      <c r="S538" s="605"/>
      <c r="T538" s="605"/>
      <c r="U538" s="605"/>
      <c r="V538" s="605"/>
      <c r="W538" s="605"/>
      <c r="X538" s="605"/>
      <c r="Y538" s="605"/>
      <c r="Z538" s="605"/>
      <c r="AA538" s="605"/>
      <c r="AB538" s="605"/>
      <c r="AC538" s="605"/>
      <c r="AD538" s="605"/>
      <c r="AE538" s="605"/>
      <c r="AF538" s="605"/>
    </row>
    <row r="539" spans="2:32" ht="16.5" customHeight="1" x14ac:dyDescent="0.25">
      <c r="B539" s="605" t="str">
        <f>IF(Notes!E200="","",Notes!E200)</f>
        <v/>
      </c>
      <c r="C539" s="605"/>
      <c r="D539" s="605"/>
      <c r="E539" s="605"/>
      <c r="F539" s="605"/>
      <c r="G539" s="605"/>
      <c r="H539" s="605"/>
      <c r="I539" s="605"/>
      <c r="J539" s="605"/>
      <c r="K539" s="605"/>
      <c r="L539" s="605"/>
      <c r="M539" s="605"/>
      <c r="N539" s="605"/>
      <c r="O539" s="605"/>
      <c r="P539" s="605"/>
      <c r="Q539" s="605"/>
      <c r="R539" s="605"/>
      <c r="S539" s="605"/>
      <c r="T539" s="605"/>
      <c r="U539" s="605"/>
      <c r="V539" s="605"/>
      <c r="W539" s="605"/>
      <c r="X539" s="605"/>
      <c r="Y539" s="605"/>
      <c r="Z539" s="605"/>
      <c r="AA539" s="605"/>
      <c r="AB539" s="605"/>
      <c r="AC539" s="605"/>
      <c r="AD539" s="605"/>
      <c r="AE539" s="605"/>
      <c r="AF539" s="605"/>
    </row>
    <row r="540" spans="2:32" ht="16.5" customHeight="1" x14ac:dyDescent="0.25">
      <c r="B540" s="605" t="str">
        <f>IF(Notes!E201="","",Notes!E201)</f>
        <v/>
      </c>
      <c r="C540" s="605"/>
      <c r="D540" s="605"/>
      <c r="E540" s="605"/>
      <c r="F540" s="605"/>
      <c r="G540" s="605"/>
      <c r="H540" s="605"/>
      <c r="I540" s="605"/>
      <c r="J540" s="605"/>
      <c r="K540" s="605"/>
      <c r="L540" s="605"/>
      <c r="M540" s="605"/>
      <c r="N540" s="605"/>
      <c r="O540" s="605"/>
      <c r="P540" s="605"/>
      <c r="Q540" s="605"/>
      <c r="R540" s="605"/>
      <c r="S540" s="605"/>
      <c r="T540" s="605"/>
      <c r="U540" s="605"/>
      <c r="V540" s="605"/>
      <c r="W540" s="605"/>
      <c r="X540" s="605"/>
      <c r="Y540" s="605"/>
      <c r="Z540" s="605"/>
      <c r="AA540" s="605"/>
      <c r="AB540" s="605"/>
      <c r="AC540" s="605"/>
      <c r="AD540" s="605"/>
      <c r="AE540" s="605"/>
      <c r="AF540" s="605"/>
    </row>
    <row r="541" spans="2:32" ht="16.5" customHeight="1" x14ac:dyDescent="0.25">
      <c r="B541" s="605" t="str">
        <f>IF(Notes!E202="","",Notes!E202)</f>
        <v/>
      </c>
      <c r="C541" s="605"/>
      <c r="D541" s="605"/>
      <c r="E541" s="605"/>
      <c r="F541" s="605"/>
      <c r="G541" s="605"/>
      <c r="H541" s="605"/>
      <c r="I541" s="605"/>
      <c r="J541" s="605"/>
      <c r="K541" s="605"/>
      <c r="L541" s="605"/>
      <c r="M541" s="605"/>
      <c r="N541" s="605"/>
      <c r="O541" s="605"/>
      <c r="P541" s="605"/>
      <c r="Q541" s="605"/>
      <c r="R541" s="605"/>
      <c r="S541" s="605"/>
      <c r="T541" s="605"/>
      <c r="U541" s="605"/>
      <c r="V541" s="605"/>
      <c r="W541" s="605"/>
      <c r="X541" s="605"/>
      <c r="Y541" s="605"/>
      <c r="Z541" s="605"/>
      <c r="AA541" s="605"/>
      <c r="AB541" s="605"/>
      <c r="AC541" s="605"/>
      <c r="AD541" s="605"/>
      <c r="AE541" s="605"/>
      <c r="AF541" s="605"/>
    </row>
    <row r="542" spans="2:32" ht="16.5" customHeight="1" x14ac:dyDescent="0.25">
      <c r="B542" s="605" t="str">
        <f>IF(Notes!E203="","",Notes!E203)</f>
        <v/>
      </c>
      <c r="C542" s="605"/>
      <c r="D542" s="605"/>
      <c r="E542" s="605"/>
      <c r="F542" s="605"/>
      <c r="G542" s="605"/>
      <c r="H542" s="605"/>
      <c r="I542" s="605"/>
      <c r="J542" s="605"/>
      <c r="K542" s="605"/>
      <c r="L542" s="605"/>
      <c r="M542" s="605"/>
      <c r="N542" s="605"/>
      <c r="O542" s="605"/>
      <c r="P542" s="605"/>
      <c r="Q542" s="605"/>
      <c r="R542" s="605"/>
      <c r="S542" s="605"/>
      <c r="T542" s="605"/>
      <c r="U542" s="605"/>
      <c r="V542" s="605"/>
      <c r="W542" s="605"/>
      <c r="X542" s="605"/>
      <c r="Y542" s="605"/>
      <c r="Z542" s="605"/>
      <c r="AA542" s="605"/>
      <c r="AB542" s="605"/>
      <c r="AC542" s="605"/>
      <c r="AD542" s="605"/>
      <c r="AE542" s="605"/>
      <c r="AF542" s="605"/>
    </row>
    <row r="543" spans="2:32" ht="16.5" customHeight="1" x14ac:dyDescent="0.25">
      <c r="B543" s="605" t="str">
        <f>IF(Notes!E204="","",Notes!E204)</f>
        <v/>
      </c>
      <c r="C543" s="605"/>
      <c r="D543" s="605"/>
      <c r="E543" s="605"/>
      <c r="F543" s="605"/>
      <c r="G543" s="605"/>
      <c r="H543" s="605"/>
      <c r="I543" s="605"/>
      <c r="J543" s="605"/>
      <c r="K543" s="605"/>
      <c r="L543" s="605"/>
      <c r="M543" s="605"/>
      <c r="N543" s="605"/>
      <c r="O543" s="605"/>
      <c r="P543" s="605"/>
      <c r="Q543" s="605"/>
      <c r="R543" s="605"/>
      <c r="S543" s="605"/>
      <c r="T543" s="605"/>
      <c r="U543" s="605"/>
      <c r="V543" s="605"/>
      <c r="W543" s="605"/>
      <c r="X543" s="605"/>
      <c r="Y543" s="605"/>
      <c r="Z543" s="605"/>
      <c r="AA543" s="605"/>
      <c r="AB543" s="605"/>
      <c r="AC543" s="605"/>
      <c r="AD543" s="605"/>
      <c r="AE543" s="605"/>
      <c r="AF543" s="605"/>
    </row>
    <row r="544" spans="2:32" ht="16.5" customHeight="1" x14ac:dyDescent="0.25">
      <c r="B544" s="605" t="str">
        <f>IF(Notes!E205="","",Notes!E205)</f>
        <v/>
      </c>
      <c r="C544" s="605"/>
      <c r="D544" s="605"/>
      <c r="E544" s="605"/>
      <c r="F544" s="605"/>
      <c r="G544" s="605"/>
      <c r="H544" s="605"/>
      <c r="I544" s="605"/>
      <c r="J544" s="605"/>
      <c r="K544" s="605"/>
      <c r="L544" s="605"/>
      <c r="M544" s="605"/>
      <c r="N544" s="605"/>
      <c r="O544" s="605"/>
      <c r="P544" s="605"/>
      <c r="Q544" s="605"/>
      <c r="R544" s="605"/>
      <c r="S544" s="605"/>
      <c r="T544" s="605"/>
      <c r="U544" s="605"/>
      <c r="V544" s="605"/>
      <c r="W544" s="605"/>
      <c r="X544" s="605"/>
      <c r="Y544" s="605"/>
      <c r="Z544" s="605"/>
      <c r="AA544" s="605"/>
      <c r="AB544" s="605"/>
      <c r="AC544" s="605"/>
      <c r="AD544" s="605"/>
      <c r="AE544" s="605"/>
      <c r="AF544" s="605"/>
    </row>
    <row r="545" spans="2:32" ht="16.5" customHeight="1" x14ac:dyDescent="0.25">
      <c r="B545" s="605" t="str">
        <f>IF(Notes!E206="","",Notes!E206)</f>
        <v/>
      </c>
      <c r="C545" s="605"/>
      <c r="D545" s="605"/>
      <c r="E545" s="605"/>
      <c r="F545" s="605"/>
      <c r="G545" s="605"/>
      <c r="H545" s="605"/>
      <c r="I545" s="605"/>
      <c r="J545" s="605"/>
      <c r="K545" s="605"/>
      <c r="L545" s="605"/>
      <c r="M545" s="605"/>
      <c r="N545" s="605"/>
      <c r="O545" s="605"/>
      <c r="P545" s="605"/>
      <c r="Q545" s="605"/>
      <c r="R545" s="605"/>
      <c r="S545" s="605"/>
      <c r="T545" s="605"/>
      <c r="U545" s="605"/>
      <c r="V545" s="605"/>
      <c r="W545" s="605"/>
      <c r="X545" s="605"/>
      <c r="Y545" s="605"/>
      <c r="Z545" s="605"/>
      <c r="AA545" s="605"/>
      <c r="AB545" s="605"/>
      <c r="AC545" s="605"/>
      <c r="AD545" s="605"/>
      <c r="AE545" s="605"/>
      <c r="AF545" s="605"/>
    </row>
    <row r="546" spans="2:32" ht="16.5" customHeight="1" x14ac:dyDescent="0.25">
      <c r="B546" s="605" t="str">
        <f>IF(Notes!E207="","",Notes!E207)</f>
        <v/>
      </c>
      <c r="C546" s="605"/>
      <c r="D546" s="605"/>
      <c r="E546" s="605"/>
      <c r="F546" s="605"/>
      <c r="G546" s="605"/>
      <c r="H546" s="605"/>
      <c r="I546" s="605"/>
      <c r="J546" s="605"/>
      <c r="K546" s="605"/>
      <c r="L546" s="605"/>
      <c r="M546" s="605"/>
      <c r="N546" s="605"/>
      <c r="O546" s="605"/>
      <c r="P546" s="605"/>
      <c r="Q546" s="605"/>
      <c r="R546" s="605"/>
      <c r="S546" s="605"/>
      <c r="T546" s="605"/>
      <c r="U546" s="605"/>
      <c r="V546" s="605"/>
      <c r="W546" s="605"/>
      <c r="X546" s="605"/>
      <c r="Y546" s="605"/>
      <c r="Z546" s="605"/>
      <c r="AA546" s="605"/>
      <c r="AB546" s="605"/>
      <c r="AC546" s="605"/>
      <c r="AD546" s="605"/>
      <c r="AE546" s="605"/>
      <c r="AF546" s="605"/>
    </row>
    <row r="547" spans="2:32" ht="16.5" customHeight="1" x14ac:dyDescent="0.25">
      <c r="B547" s="605" t="str">
        <f>IF(Notes!E208="","",Notes!E208)</f>
        <v/>
      </c>
      <c r="C547" s="605"/>
      <c r="D547" s="605"/>
      <c r="E547" s="605"/>
      <c r="F547" s="605"/>
      <c r="G547" s="605"/>
      <c r="H547" s="605"/>
      <c r="I547" s="605"/>
      <c r="J547" s="605"/>
      <c r="K547" s="605"/>
      <c r="L547" s="605"/>
      <c r="M547" s="605"/>
      <c r="N547" s="605"/>
      <c r="O547" s="605"/>
      <c r="P547" s="605"/>
      <c r="Q547" s="605"/>
      <c r="R547" s="605"/>
      <c r="S547" s="605"/>
      <c r="T547" s="605"/>
      <c r="U547" s="605"/>
      <c r="V547" s="605"/>
      <c r="W547" s="605"/>
      <c r="X547" s="605"/>
      <c r="Y547" s="605"/>
      <c r="Z547" s="605"/>
      <c r="AA547" s="605"/>
      <c r="AB547" s="605"/>
      <c r="AC547" s="605"/>
      <c r="AD547" s="605"/>
      <c r="AE547" s="605"/>
      <c r="AF547" s="605"/>
    </row>
    <row r="548" spans="2:32" ht="16.5" customHeight="1" x14ac:dyDescent="0.25">
      <c r="B548" s="605" t="str">
        <f>IF(Notes!E209="","",Notes!E209)</f>
        <v/>
      </c>
      <c r="C548" s="605"/>
      <c r="D548" s="605"/>
      <c r="E548" s="605"/>
      <c r="F548" s="605"/>
      <c r="G548" s="605"/>
      <c r="H548" s="605"/>
      <c r="I548" s="605"/>
      <c r="J548" s="605"/>
      <c r="K548" s="605"/>
      <c r="L548" s="605"/>
      <c r="M548" s="605"/>
      <c r="N548" s="605"/>
      <c r="O548" s="605"/>
      <c r="P548" s="605"/>
      <c r="Q548" s="605"/>
      <c r="R548" s="605"/>
      <c r="S548" s="605"/>
      <c r="T548" s="605"/>
      <c r="U548" s="605"/>
      <c r="V548" s="605"/>
      <c r="W548" s="605"/>
      <c r="X548" s="605"/>
      <c r="Y548" s="605"/>
      <c r="Z548" s="605"/>
      <c r="AA548" s="605"/>
      <c r="AB548" s="605"/>
      <c r="AC548" s="605"/>
      <c r="AD548" s="605"/>
      <c r="AE548" s="605"/>
      <c r="AF548" s="605"/>
    </row>
    <row r="549" spans="2:32" ht="16.5" customHeight="1" x14ac:dyDescent="0.25">
      <c r="B549" s="605" t="str">
        <f>IF(Notes!E210="","",Notes!E210)</f>
        <v/>
      </c>
      <c r="C549" s="605"/>
      <c r="D549" s="605"/>
      <c r="E549" s="605"/>
      <c r="F549" s="605"/>
      <c r="G549" s="605"/>
      <c r="H549" s="605"/>
      <c r="I549" s="605"/>
      <c r="J549" s="605"/>
      <c r="K549" s="605"/>
      <c r="L549" s="605"/>
      <c r="M549" s="605"/>
      <c r="N549" s="605"/>
      <c r="O549" s="605"/>
      <c r="P549" s="605"/>
      <c r="Q549" s="605"/>
      <c r="R549" s="605"/>
      <c r="S549" s="605"/>
      <c r="T549" s="605"/>
      <c r="U549" s="605"/>
      <c r="V549" s="605"/>
      <c r="W549" s="605"/>
      <c r="X549" s="605"/>
      <c r="Y549" s="605"/>
      <c r="Z549" s="605"/>
      <c r="AA549" s="605"/>
      <c r="AB549" s="605"/>
      <c r="AC549" s="605"/>
      <c r="AD549" s="605"/>
      <c r="AE549" s="605"/>
      <c r="AF549" s="605"/>
    </row>
    <row r="550" spans="2:32" ht="16.5" customHeight="1" x14ac:dyDescent="0.25">
      <c r="B550" s="605" t="str">
        <f>IF(Notes!E211="","",Notes!E211)</f>
        <v/>
      </c>
      <c r="C550" s="605"/>
      <c r="D550" s="605"/>
      <c r="E550" s="605"/>
      <c r="F550" s="605"/>
      <c r="G550" s="605"/>
      <c r="H550" s="605"/>
      <c r="I550" s="605"/>
      <c r="J550" s="605"/>
      <c r="K550" s="605"/>
      <c r="L550" s="605"/>
      <c r="M550" s="605"/>
      <c r="N550" s="605"/>
      <c r="O550" s="605"/>
      <c r="P550" s="605"/>
      <c r="Q550" s="605"/>
      <c r="R550" s="605"/>
      <c r="S550" s="605"/>
      <c r="T550" s="605"/>
      <c r="U550" s="605"/>
      <c r="V550" s="605"/>
      <c r="W550" s="605"/>
      <c r="X550" s="605"/>
      <c r="Y550" s="605"/>
      <c r="Z550" s="605"/>
      <c r="AA550" s="605"/>
      <c r="AB550" s="605"/>
      <c r="AC550" s="605"/>
      <c r="AD550" s="605"/>
      <c r="AE550" s="605"/>
      <c r="AF550" s="605"/>
    </row>
    <row r="551" spans="2:32" ht="16.5" customHeight="1" x14ac:dyDescent="0.25">
      <c r="B551" s="605" t="str">
        <f>IF(Notes!E212="","",Notes!E212)</f>
        <v/>
      </c>
      <c r="C551" s="605"/>
      <c r="D551" s="605"/>
      <c r="E551" s="605"/>
      <c r="F551" s="605"/>
      <c r="G551" s="605"/>
      <c r="H551" s="605"/>
      <c r="I551" s="605"/>
      <c r="J551" s="605"/>
      <c r="K551" s="605"/>
      <c r="L551" s="605"/>
      <c r="M551" s="605"/>
      <c r="N551" s="605"/>
      <c r="O551" s="605"/>
      <c r="P551" s="605"/>
      <c r="Q551" s="605"/>
      <c r="R551" s="605"/>
      <c r="S551" s="605"/>
      <c r="T551" s="605"/>
      <c r="U551" s="605"/>
      <c r="V551" s="605"/>
      <c r="W551" s="605"/>
      <c r="X551" s="605"/>
      <c r="Y551" s="605"/>
      <c r="Z551" s="605"/>
      <c r="AA551" s="605"/>
      <c r="AB551" s="605"/>
      <c r="AC551" s="605"/>
      <c r="AD551" s="605"/>
      <c r="AE551" s="605"/>
      <c r="AF551" s="605"/>
    </row>
    <row r="552" spans="2:32" ht="16.5" customHeight="1" x14ac:dyDescent="0.25">
      <c r="B552" s="605" t="str">
        <f>IF(Notes!E213="","",Notes!E213)</f>
        <v/>
      </c>
      <c r="C552" s="605"/>
      <c r="D552" s="605"/>
      <c r="E552" s="605"/>
      <c r="F552" s="605"/>
      <c r="G552" s="605"/>
      <c r="H552" s="605"/>
      <c r="I552" s="605"/>
      <c r="J552" s="605"/>
      <c r="K552" s="605"/>
      <c r="L552" s="605"/>
      <c r="M552" s="605"/>
      <c r="N552" s="605"/>
      <c r="O552" s="605"/>
      <c r="P552" s="605"/>
      <c r="Q552" s="605"/>
      <c r="R552" s="605"/>
      <c r="S552" s="605"/>
      <c r="T552" s="605"/>
      <c r="U552" s="605"/>
      <c r="V552" s="605"/>
      <c r="W552" s="605"/>
      <c r="X552" s="605"/>
      <c r="Y552" s="605"/>
      <c r="Z552" s="605"/>
      <c r="AA552" s="605"/>
      <c r="AB552" s="605"/>
      <c r="AC552" s="605"/>
      <c r="AD552" s="605"/>
      <c r="AE552" s="605"/>
      <c r="AF552" s="605"/>
    </row>
    <row r="553" spans="2:32" ht="16.5" customHeight="1" x14ac:dyDescent="0.25">
      <c r="B553" s="605" t="str">
        <f>IF(Notes!E214="","",Notes!E214)</f>
        <v/>
      </c>
      <c r="C553" s="605"/>
      <c r="D553" s="605"/>
      <c r="E553" s="605"/>
      <c r="F553" s="605"/>
      <c r="G553" s="605"/>
      <c r="H553" s="605"/>
      <c r="I553" s="605"/>
      <c r="J553" s="605"/>
      <c r="K553" s="605"/>
      <c r="L553" s="605"/>
      <c r="M553" s="605"/>
      <c r="N553" s="605"/>
      <c r="O553" s="605"/>
      <c r="P553" s="605"/>
      <c r="Q553" s="605"/>
      <c r="R553" s="605"/>
      <c r="S553" s="605"/>
      <c r="T553" s="605"/>
      <c r="U553" s="605"/>
      <c r="V553" s="605"/>
      <c r="W553" s="605"/>
      <c r="X553" s="605"/>
      <c r="Y553" s="605"/>
      <c r="Z553" s="605"/>
      <c r="AA553" s="605"/>
      <c r="AB553" s="605"/>
      <c r="AC553" s="605"/>
      <c r="AD553" s="605"/>
      <c r="AE553" s="605"/>
      <c r="AF553" s="605"/>
    </row>
    <row r="554" spans="2:32" ht="16.5" customHeight="1" x14ac:dyDescent="0.25">
      <c r="B554" s="605" t="str">
        <f>IF(Notes!E215="","",Notes!E215)</f>
        <v/>
      </c>
      <c r="C554" s="605"/>
      <c r="D554" s="605"/>
      <c r="E554" s="605"/>
      <c r="F554" s="605"/>
      <c r="G554" s="605"/>
      <c r="H554" s="605"/>
      <c r="I554" s="605"/>
      <c r="J554" s="605"/>
      <c r="K554" s="605"/>
      <c r="L554" s="605"/>
      <c r="M554" s="605"/>
      <c r="N554" s="605"/>
      <c r="O554" s="605"/>
      <c r="P554" s="605"/>
      <c r="Q554" s="605"/>
      <c r="R554" s="605"/>
      <c r="S554" s="605"/>
      <c r="T554" s="605"/>
      <c r="U554" s="605"/>
      <c r="V554" s="605"/>
      <c r="W554" s="605"/>
      <c r="X554" s="605"/>
      <c r="Y554" s="605"/>
      <c r="Z554" s="605"/>
      <c r="AA554" s="605"/>
      <c r="AB554" s="605"/>
      <c r="AC554" s="605"/>
      <c r="AD554" s="605"/>
      <c r="AE554" s="605"/>
      <c r="AF554" s="605"/>
    </row>
    <row r="555" spans="2:32" ht="16.5" customHeight="1" x14ac:dyDescent="0.25">
      <c r="B555" s="605" t="str">
        <f>IF(Notes!E216="","",Notes!E216)</f>
        <v/>
      </c>
      <c r="C555" s="605"/>
      <c r="D555" s="605"/>
      <c r="E555" s="605"/>
      <c r="F555" s="605"/>
      <c r="G555" s="605"/>
      <c r="H555" s="605"/>
      <c r="I555" s="605"/>
      <c r="J555" s="605"/>
      <c r="K555" s="605"/>
      <c r="L555" s="605"/>
      <c r="M555" s="605"/>
      <c r="N555" s="605"/>
      <c r="O555" s="605"/>
      <c r="P555" s="605"/>
      <c r="Q555" s="605"/>
      <c r="R555" s="605"/>
      <c r="S555" s="605"/>
      <c r="T555" s="605"/>
      <c r="U555" s="605"/>
      <c r="V555" s="605"/>
      <c r="W555" s="605"/>
      <c r="X555" s="605"/>
      <c r="Y555" s="605"/>
      <c r="Z555" s="605"/>
      <c r="AA555" s="605"/>
      <c r="AB555" s="605"/>
      <c r="AC555" s="605"/>
      <c r="AD555" s="605"/>
      <c r="AE555" s="605"/>
      <c r="AF555" s="605"/>
    </row>
    <row r="556" spans="2:32" ht="16.5" customHeight="1" x14ac:dyDescent="0.25">
      <c r="B556" s="605" t="str">
        <f>IF(Notes!E217="","",Notes!E217)</f>
        <v/>
      </c>
      <c r="C556" s="605"/>
      <c r="D556" s="605"/>
      <c r="E556" s="605"/>
      <c r="F556" s="605"/>
      <c r="G556" s="605"/>
      <c r="H556" s="605"/>
      <c r="I556" s="605"/>
      <c r="J556" s="605"/>
      <c r="K556" s="605"/>
      <c r="L556" s="605"/>
      <c r="M556" s="605"/>
      <c r="N556" s="605"/>
      <c r="O556" s="605"/>
      <c r="P556" s="605"/>
      <c r="Q556" s="605"/>
      <c r="R556" s="605"/>
      <c r="S556" s="605"/>
      <c r="T556" s="605"/>
      <c r="U556" s="605"/>
      <c r="V556" s="605"/>
      <c r="W556" s="605"/>
      <c r="X556" s="605"/>
      <c r="Y556" s="605"/>
      <c r="Z556" s="605"/>
      <c r="AA556" s="605"/>
      <c r="AB556" s="605"/>
      <c r="AC556" s="605"/>
      <c r="AD556" s="605"/>
      <c r="AE556" s="605"/>
      <c r="AF556" s="605"/>
    </row>
    <row r="557" spans="2:32" ht="16.5" customHeight="1" x14ac:dyDescent="0.25">
      <c r="B557" s="605" t="str">
        <f>IF(Notes!E218="","",Notes!E218)</f>
        <v/>
      </c>
      <c r="C557" s="605"/>
      <c r="D557" s="605"/>
      <c r="E557" s="605"/>
      <c r="F557" s="605"/>
      <c r="G557" s="605"/>
      <c r="H557" s="605"/>
      <c r="I557" s="605"/>
      <c r="J557" s="605"/>
      <c r="K557" s="605"/>
      <c r="L557" s="605"/>
      <c r="M557" s="605"/>
      <c r="N557" s="605"/>
      <c r="O557" s="605"/>
      <c r="P557" s="605"/>
      <c r="Q557" s="605"/>
      <c r="R557" s="605"/>
      <c r="S557" s="605"/>
      <c r="T557" s="605"/>
      <c r="U557" s="605"/>
      <c r="V557" s="605"/>
      <c r="W557" s="605"/>
      <c r="X557" s="605"/>
      <c r="Y557" s="605"/>
      <c r="Z557" s="605"/>
      <c r="AA557" s="605"/>
      <c r="AB557" s="605"/>
      <c r="AC557" s="605"/>
      <c r="AD557" s="605"/>
      <c r="AE557" s="605"/>
      <c r="AF557" s="605"/>
    </row>
    <row r="558" spans="2:32" ht="16.5" customHeight="1" x14ac:dyDescent="0.25">
      <c r="B558" s="605" t="str">
        <f>IF(Notes!E219="","",Notes!E219)</f>
        <v/>
      </c>
      <c r="C558" s="605"/>
      <c r="D558" s="605"/>
      <c r="E558" s="605"/>
      <c r="F558" s="605"/>
      <c r="G558" s="605"/>
      <c r="H558" s="605"/>
      <c r="I558" s="605"/>
      <c r="J558" s="605"/>
      <c r="K558" s="605"/>
      <c r="L558" s="605"/>
      <c r="M558" s="605"/>
      <c r="N558" s="605"/>
      <c r="O558" s="605"/>
      <c r="P558" s="605"/>
      <c r="Q558" s="605"/>
      <c r="R558" s="605"/>
      <c r="S558" s="605"/>
      <c r="T558" s="605"/>
      <c r="U558" s="605"/>
      <c r="V558" s="605"/>
      <c r="W558" s="605"/>
      <c r="X558" s="605"/>
      <c r="Y558" s="605"/>
      <c r="Z558" s="605"/>
      <c r="AA558" s="605"/>
      <c r="AB558" s="605"/>
      <c r="AC558" s="605"/>
      <c r="AD558" s="605"/>
      <c r="AE558" s="605"/>
      <c r="AF558" s="605"/>
    </row>
    <row r="559" spans="2:32" ht="16.5" customHeight="1" x14ac:dyDescent="0.25">
      <c r="B559" s="605" t="str">
        <f>IF(Notes!E220="","",Notes!E220)</f>
        <v/>
      </c>
      <c r="C559" s="605"/>
      <c r="D559" s="605"/>
      <c r="E559" s="605"/>
      <c r="F559" s="605"/>
      <c r="G559" s="605"/>
      <c r="H559" s="605"/>
      <c r="I559" s="605"/>
      <c r="J559" s="605"/>
      <c r="K559" s="605"/>
      <c r="L559" s="605"/>
      <c r="M559" s="605"/>
      <c r="N559" s="605"/>
      <c r="O559" s="605"/>
      <c r="P559" s="605"/>
      <c r="Q559" s="605"/>
      <c r="R559" s="605"/>
      <c r="S559" s="605"/>
      <c r="T559" s="605"/>
      <c r="U559" s="605"/>
      <c r="V559" s="605"/>
      <c r="W559" s="605"/>
      <c r="X559" s="605"/>
      <c r="Y559" s="605"/>
      <c r="Z559" s="605"/>
      <c r="AA559" s="605"/>
      <c r="AB559" s="605"/>
      <c r="AC559" s="605"/>
      <c r="AD559" s="605"/>
      <c r="AE559" s="605"/>
      <c r="AF559" s="605"/>
    </row>
    <row r="560" spans="2:32" ht="16.5" customHeight="1" x14ac:dyDescent="0.25">
      <c r="B560" s="605" t="str">
        <f>IF(Notes!E221="","",Notes!E221)</f>
        <v/>
      </c>
      <c r="C560" s="605"/>
      <c r="D560" s="605"/>
      <c r="E560" s="605"/>
      <c r="F560" s="605"/>
      <c r="G560" s="605"/>
      <c r="H560" s="605"/>
      <c r="I560" s="605"/>
      <c r="J560" s="605"/>
      <c r="K560" s="605"/>
      <c r="L560" s="605"/>
      <c r="M560" s="605"/>
      <c r="N560" s="605"/>
      <c r="O560" s="605"/>
      <c r="P560" s="605"/>
      <c r="Q560" s="605"/>
      <c r="R560" s="605"/>
      <c r="S560" s="605"/>
      <c r="T560" s="605"/>
      <c r="U560" s="605"/>
      <c r="V560" s="605"/>
      <c r="W560" s="605"/>
      <c r="X560" s="605"/>
      <c r="Y560" s="605"/>
      <c r="Z560" s="605"/>
      <c r="AA560" s="605"/>
      <c r="AB560" s="605"/>
      <c r="AC560" s="605"/>
      <c r="AD560" s="605"/>
      <c r="AE560" s="605"/>
      <c r="AF560" s="605"/>
    </row>
    <row r="561" spans="2:32" ht="16.5" customHeight="1" x14ac:dyDescent="0.25">
      <c r="B561" s="605" t="str">
        <f>IF(Notes!E222="","",Notes!E222)</f>
        <v/>
      </c>
      <c r="C561" s="605"/>
      <c r="D561" s="605"/>
      <c r="E561" s="605"/>
      <c r="F561" s="605"/>
      <c r="G561" s="605"/>
      <c r="H561" s="605"/>
      <c r="I561" s="605"/>
      <c r="J561" s="605"/>
      <c r="K561" s="605"/>
      <c r="L561" s="605"/>
      <c r="M561" s="605"/>
      <c r="N561" s="605"/>
      <c r="O561" s="605"/>
      <c r="P561" s="605"/>
      <c r="Q561" s="605"/>
      <c r="R561" s="605"/>
      <c r="S561" s="605"/>
      <c r="T561" s="605"/>
      <c r="U561" s="605"/>
      <c r="V561" s="605"/>
      <c r="W561" s="605"/>
      <c r="X561" s="605"/>
      <c r="Y561" s="605"/>
      <c r="Z561" s="605"/>
      <c r="AA561" s="605"/>
      <c r="AB561" s="605"/>
      <c r="AC561" s="605"/>
      <c r="AD561" s="605"/>
      <c r="AE561" s="605"/>
      <c r="AF561" s="605"/>
    </row>
    <row r="562" spans="2:32" ht="16.5" customHeight="1" x14ac:dyDescent="0.25">
      <c r="B562" s="605" t="str">
        <f>IF(Notes!E223="","",Notes!E223)</f>
        <v/>
      </c>
      <c r="C562" s="605"/>
      <c r="D562" s="605"/>
      <c r="E562" s="605"/>
      <c r="F562" s="605"/>
      <c r="G562" s="605"/>
      <c r="H562" s="605"/>
      <c r="I562" s="605"/>
      <c r="J562" s="605"/>
      <c r="K562" s="605"/>
      <c r="L562" s="605"/>
      <c r="M562" s="605"/>
      <c r="N562" s="605"/>
      <c r="O562" s="605"/>
      <c r="P562" s="605"/>
      <c r="Q562" s="605"/>
      <c r="R562" s="605"/>
      <c r="S562" s="605"/>
      <c r="T562" s="605"/>
      <c r="U562" s="605"/>
      <c r="V562" s="605"/>
      <c r="W562" s="605"/>
      <c r="X562" s="605"/>
      <c r="Y562" s="605"/>
      <c r="Z562" s="605"/>
      <c r="AA562" s="605"/>
      <c r="AB562" s="605"/>
      <c r="AC562" s="605"/>
      <c r="AD562" s="605"/>
      <c r="AE562" s="605"/>
      <c r="AF562" s="605"/>
    </row>
    <row r="563" spans="2:32" ht="16.5" customHeight="1" x14ac:dyDescent="0.25">
      <c r="B563" s="605" t="str">
        <f>IF(Notes!E224="","",Notes!E224)</f>
        <v/>
      </c>
      <c r="C563" s="605"/>
      <c r="D563" s="605"/>
      <c r="E563" s="605"/>
      <c r="F563" s="605"/>
      <c r="G563" s="605"/>
      <c r="H563" s="605"/>
      <c r="I563" s="605"/>
      <c r="J563" s="605"/>
      <c r="K563" s="605"/>
      <c r="L563" s="605"/>
      <c r="M563" s="605"/>
      <c r="N563" s="605"/>
      <c r="O563" s="605"/>
      <c r="P563" s="605"/>
      <c r="Q563" s="605"/>
      <c r="R563" s="605"/>
      <c r="S563" s="605"/>
      <c r="T563" s="605"/>
      <c r="U563" s="605"/>
      <c r="V563" s="605"/>
      <c r="W563" s="605"/>
      <c r="X563" s="605"/>
      <c r="Y563" s="605"/>
      <c r="Z563" s="605"/>
      <c r="AA563" s="605"/>
      <c r="AB563" s="605"/>
      <c r="AC563" s="605"/>
      <c r="AD563" s="605"/>
      <c r="AE563" s="605"/>
      <c r="AF563" s="605"/>
    </row>
    <row r="564" spans="2:32" ht="16.5" customHeight="1" x14ac:dyDescent="0.25">
      <c r="B564" s="605" t="str">
        <f>IF(Notes!E225="","",Notes!E225)</f>
        <v/>
      </c>
      <c r="C564" s="605"/>
      <c r="D564" s="605"/>
      <c r="E564" s="605"/>
      <c r="F564" s="605"/>
      <c r="G564" s="605"/>
      <c r="H564" s="605"/>
      <c r="I564" s="605"/>
      <c r="J564" s="605"/>
      <c r="K564" s="605"/>
      <c r="L564" s="605"/>
      <c r="M564" s="605"/>
      <c r="N564" s="605"/>
      <c r="O564" s="605"/>
      <c r="P564" s="605"/>
      <c r="Q564" s="605"/>
      <c r="R564" s="605"/>
      <c r="S564" s="605"/>
      <c r="T564" s="605"/>
      <c r="U564" s="605"/>
      <c r="V564" s="605"/>
      <c r="W564" s="605"/>
      <c r="X564" s="605"/>
      <c r="Y564" s="605"/>
      <c r="Z564" s="605"/>
      <c r="AA564" s="605"/>
      <c r="AB564" s="605"/>
      <c r="AC564" s="605"/>
      <c r="AD564" s="605"/>
      <c r="AE564" s="605"/>
      <c r="AF564" s="605"/>
    </row>
    <row r="565" spans="2:32" ht="16.5" customHeight="1" x14ac:dyDescent="0.25">
      <c r="B565" s="605" t="str">
        <f>IF(Notes!E226="","",Notes!E226)</f>
        <v/>
      </c>
      <c r="C565" s="605"/>
      <c r="D565" s="605"/>
      <c r="E565" s="605"/>
      <c r="F565" s="605"/>
      <c r="G565" s="605"/>
      <c r="H565" s="605"/>
      <c r="I565" s="605"/>
      <c r="J565" s="605"/>
      <c r="K565" s="605"/>
      <c r="L565" s="605"/>
      <c r="M565" s="605"/>
      <c r="N565" s="605"/>
      <c r="O565" s="605"/>
      <c r="P565" s="605"/>
      <c r="Q565" s="605"/>
      <c r="R565" s="605"/>
      <c r="S565" s="605"/>
      <c r="T565" s="605"/>
      <c r="U565" s="605"/>
      <c r="V565" s="605"/>
      <c r="W565" s="605"/>
      <c r="X565" s="605"/>
      <c r="Y565" s="605"/>
      <c r="Z565" s="605"/>
      <c r="AA565" s="605"/>
      <c r="AB565" s="605"/>
      <c r="AC565" s="605"/>
      <c r="AD565" s="605"/>
      <c r="AE565" s="605"/>
      <c r="AF565" s="605"/>
    </row>
    <row r="566" spans="2:32" ht="16.5" customHeight="1" x14ac:dyDescent="0.25">
      <c r="B566" s="605" t="str">
        <f>IF(Notes!E227="","",Notes!E227)</f>
        <v/>
      </c>
      <c r="C566" s="605"/>
      <c r="D566" s="605"/>
      <c r="E566" s="605"/>
      <c r="F566" s="605"/>
      <c r="G566" s="605"/>
      <c r="H566" s="605"/>
      <c r="I566" s="605"/>
      <c r="J566" s="605"/>
      <c r="K566" s="605"/>
      <c r="L566" s="605"/>
      <c r="M566" s="605"/>
      <c r="N566" s="605"/>
      <c r="O566" s="605"/>
      <c r="P566" s="605"/>
      <c r="Q566" s="605"/>
      <c r="R566" s="605"/>
      <c r="S566" s="605"/>
      <c r="T566" s="605"/>
      <c r="U566" s="605"/>
      <c r="V566" s="605"/>
      <c r="W566" s="605"/>
      <c r="X566" s="605"/>
      <c r="Y566" s="605"/>
      <c r="Z566" s="605"/>
      <c r="AA566" s="605"/>
      <c r="AB566" s="605"/>
      <c r="AC566" s="605"/>
      <c r="AD566" s="605"/>
      <c r="AE566" s="605"/>
      <c r="AF566" s="605"/>
    </row>
    <row r="567" spans="2:32" ht="16.5" customHeight="1" x14ac:dyDescent="0.25">
      <c r="B567" s="605" t="str">
        <f>IF(Notes!E228="","",Notes!E228)</f>
        <v/>
      </c>
      <c r="C567" s="605"/>
      <c r="D567" s="605"/>
      <c r="E567" s="605"/>
      <c r="F567" s="605"/>
      <c r="G567" s="605"/>
      <c r="H567" s="605"/>
      <c r="I567" s="605"/>
      <c r="J567" s="605"/>
      <c r="K567" s="605"/>
      <c r="L567" s="605"/>
      <c r="M567" s="605"/>
      <c r="N567" s="605"/>
      <c r="O567" s="605"/>
      <c r="P567" s="605"/>
      <c r="Q567" s="605"/>
      <c r="R567" s="605"/>
      <c r="S567" s="605"/>
      <c r="T567" s="605"/>
      <c r="U567" s="605"/>
      <c r="V567" s="605"/>
      <c r="W567" s="605"/>
      <c r="X567" s="605"/>
      <c r="Y567" s="605"/>
      <c r="Z567" s="605"/>
      <c r="AA567" s="605"/>
      <c r="AB567" s="605"/>
      <c r="AC567" s="605"/>
      <c r="AD567" s="605"/>
      <c r="AE567" s="605"/>
      <c r="AF567" s="605"/>
    </row>
    <row r="568" spans="2:32" ht="16.5" customHeight="1" x14ac:dyDescent="0.25">
      <c r="B568" s="605" t="str">
        <f>IF(Notes!E229="","",Notes!E229)</f>
        <v/>
      </c>
      <c r="C568" s="605"/>
      <c r="D568" s="605"/>
      <c r="E568" s="605"/>
      <c r="F568" s="605"/>
      <c r="G568" s="605"/>
      <c r="H568" s="605"/>
      <c r="I568" s="605"/>
      <c r="J568" s="605"/>
      <c r="K568" s="605"/>
      <c r="L568" s="605"/>
      <c r="M568" s="605"/>
      <c r="N568" s="605"/>
      <c r="O568" s="605"/>
      <c r="P568" s="605"/>
      <c r="Q568" s="605"/>
      <c r="R568" s="605"/>
      <c r="S568" s="605"/>
      <c r="T568" s="605"/>
      <c r="U568" s="605"/>
      <c r="V568" s="605"/>
      <c r="W568" s="605"/>
      <c r="X568" s="605"/>
      <c r="Y568" s="605"/>
      <c r="Z568" s="605"/>
      <c r="AA568" s="605"/>
      <c r="AB568" s="605"/>
      <c r="AC568" s="605"/>
      <c r="AD568" s="605"/>
      <c r="AE568" s="605"/>
      <c r="AF568" s="605"/>
    </row>
    <row r="569" spans="2:32" ht="16.5" customHeight="1" x14ac:dyDescent="0.25">
      <c r="B569" s="605" t="str">
        <f>IF(Notes!E230="","",Notes!E230)</f>
        <v/>
      </c>
      <c r="C569" s="605"/>
      <c r="D569" s="605"/>
      <c r="E569" s="605"/>
      <c r="F569" s="605"/>
      <c r="G569" s="605"/>
      <c r="H569" s="605"/>
      <c r="I569" s="605"/>
      <c r="J569" s="605"/>
      <c r="K569" s="605"/>
      <c r="L569" s="605"/>
      <c r="M569" s="605"/>
      <c r="N569" s="605"/>
      <c r="O569" s="605"/>
      <c r="P569" s="605"/>
      <c r="Q569" s="605"/>
      <c r="R569" s="605"/>
      <c r="S569" s="605"/>
      <c r="T569" s="605"/>
      <c r="U569" s="605"/>
      <c r="V569" s="605"/>
      <c r="W569" s="605"/>
      <c r="X569" s="605"/>
      <c r="Y569" s="605"/>
      <c r="Z569" s="605"/>
      <c r="AA569" s="605"/>
      <c r="AB569" s="605"/>
      <c r="AC569" s="605"/>
      <c r="AD569" s="605"/>
      <c r="AE569" s="605"/>
      <c r="AF569" s="605"/>
    </row>
    <row r="570" spans="2:32" ht="16.5" customHeight="1" x14ac:dyDescent="0.25">
      <c r="B570" s="605" t="str">
        <f>IF(Notes!E231="","",Notes!E231)</f>
        <v/>
      </c>
      <c r="C570" s="605"/>
      <c r="D570" s="605"/>
      <c r="E570" s="605"/>
      <c r="F570" s="605"/>
      <c r="G570" s="605"/>
      <c r="H570" s="605"/>
      <c r="I570" s="605"/>
      <c r="J570" s="605"/>
      <c r="K570" s="605"/>
      <c r="L570" s="605"/>
      <c r="M570" s="605"/>
      <c r="N570" s="605"/>
      <c r="O570" s="605"/>
      <c r="P570" s="605"/>
      <c r="Q570" s="605"/>
      <c r="R570" s="605"/>
      <c r="S570" s="605"/>
      <c r="T570" s="605"/>
      <c r="U570" s="605"/>
      <c r="V570" s="605"/>
      <c r="W570" s="605"/>
      <c r="X570" s="605"/>
      <c r="Y570" s="605"/>
      <c r="Z570" s="605"/>
      <c r="AA570" s="605"/>
      <c r="AB570" s="605"/>
      <c r="AC570" s="605"/>
      <c r="AD570" s="605"/>
      <c r="AE570" s="605"/>
      <c r="AF570" s="605"/>
    </row>
    <row r="571" spans="2:32" ht="16.5" customHeight="1" x14ac:dyDescent="0.25">
      <c r="B571" s="605" t="str">
        <f>IF(Notes!E232="","",Notes!E232)</f>
        <v/>
      </c>
      <c r="C571" s="605"/>
      <c r="D571" s="605"/>
      <c r="E571" s="605"/>
      <c r="F571" s="605"/>
      <c r="G571" s="605"/>
      <c r="H571" s="605"/>
      <c r="I571" s="605"/>
      <c r="J571" s="605"/>
      <c r="K571" s="605"/>
      <c r="L571" s="605"/>
      <c r="M571" s="605"/>
      <c r="N571" s="605"/>
      <c r="O571" s="605"/>
      <c r="P571" s="605"/>
      <c r="Q571" s="605"/>
      <c r="R571" s="605"/>
      <c r="S571" s="605"/>
      <c r="T571" s="605"/>
      <c r="U571" s="605"/>
      <c r="V571" s="605"/>
      <c r="W571" s="605"/>
      <c r="X571" s="605"/>
      <c r="Y571" s="605"/>
      <c r="Z571" s="605"/>
      <c r="AA571" s="605"/>
      <c r="AB571" s="605"/>
      <c r="AC571" s="605"/>
      <c r="AD571" s="605"/>
      <c r="AE571" s="605"/>
      <c r="AF571" s="605"/>
    </row>
    <row r="572" spans="2:32" ht="16.5" customHeight="1" x14ac:dyDescent="0.25">
      <c r="B572" s="605" t="str">
        <f>IF(Notes!E233="","",Notes!E233)</f>
        <v/>
      </c>
      <c r="C572" s="605"/>
      <c r="D572" s="605"/>
      <c r="E572" s="605"/>
      <c r="F572" s="605"/>
      <c r="G572" s="605"/>
      <c r="H572" s="605"/>
      <c r="I572" s="605"/>
      <c r="J572" s="605"/>
      <c r="K572" s="605"/>
      <c r="L572" s="605"/>
      <c r="M572" s="605"/>
      <c r="N572" s="605"/>
      <c r="O572" s="605"/>
      <c r="P572" s="605"/>
      <c r="Q572" s="605"/>
      <c r="R572" s="605"/>
      <c r="S572" s="605"/>
      <c r="T572" s="605"/>
      <c r="U572" s="605"/>
      <c r="V572" s="605"/>
      <c r="W572" s="605"/>
      <c r="X572" s="605"/>
      <c r="Y572" s="605"/>
      <c r="Z572" s="605"/>
      <c r="AA572" s="605"/>
      <c r="AB572" s="605"/>
      <c r="AC572" s="605"/>
      <c r="AD572" s="605"/>
      <c r="AE572" s="605"/>
      <c r="AF572" s="605"/>
    </row>
    <row r="573" spans="2:32" ht="16.5" customHeight="1" x14ac:dyDescent="0.25">
      <c r="B573" s="605" t="str">
        <f>IF(Notes!E234="","",Notes!E234)</f>
        <v/>
      </c>
      <c r="C573" s="605"/>
      <c r="D573" s="605"/>
      <c r="E573" s="605"/>
      <c r="F573" s="605"/>
      <c r="G573" s="605"/>
      <c r="H573" s="605"/>
      <c r="I573" s="605"/>
      <c r="J573" s="605"/>
      <c r="K573" s="605"/>
      <c r="L573" s="605"/>
      <c r="M573" s="605"/>
      <c r="N573" s="605"/>
      <c r="O573" s="605"/>
      <c r="P573" s="605"/>
      <c r="Q573" s="605"/>
      <c r="R573" s="605"/>
      <c r="S573" s="605"/>
      <c r="T573" s="605"/>
      <c r="U573" s="605"/>
      <c r="V573" s="605"/>
      <c r="W573" s="605"/>
      <c r="X573" s="605"/>
      <c r="Y573" s="605"/>
      <c r="Z573" s="605"/>
      <c r="AA573" s="605"/>
      <c r="AB573" s="605"/>
      <c r="AC573" s="605"/>
      <c r="AD573" s="605"/>
      <c r="AE573" s="605"/>
      <c r="AF573" s="605"/>
    </row>
    <row r="574" spans="2:32" ht="16.5" customHeight="1" x14ac:dyDescent="0.25">
      <c r="B574" s="605" t="str">
        <f>IF(Notes!E235="","",Notes!E235)</f>
        <v/>
      </c>
      <c r="C574" s="605"/>
      <c r="D574" s="605"/>
      <c r="E574" s="605"/>
      <c r="F574" s="605"/>
      <c r="G574" s="605"/>
      <c r="H574" s="605"/>
      <c r="I574" s="605"/>
      <c r="J574" s="605"/>
      <c r="K574" s="605"/>
      <c r="L574" s="605"/>
      <c r="M574" s="605"/>
      <c r="N574" s="605"/>
      <c r="O574" s="605"/>
      <c r="P574" s="605"/>
      <c r="Q574" s="605"/>
      <c r="R574" s="605"/>
      <c r="S574" s="605"/>
      <c r="T574" s="605"/>
      <c r="U574" s="605"/>
      <c r="V574" s="605"/>
      <c r="W574" s="605"/>
      <c r="X574" s="605"/>
      <c r="Y574" s="605"/>
      <c r="Z574" s="605"/>
      <c r="AA574" s="605"/>
      <c r="AB574" s="605"/>
      <c r="AC574" s="605"/>
      <c r="AD574" s="605"/>
      <c r="AE574" s="605"/>
      <c r="AF574" s="605"/>
    </row>
    <row r="575" spans="2:32" ht="16.5" customHeight="1" x14ac:dyDescent="0.25">
      <c r="B575" s="605" t="str">
        <f>IF(Notes!E236="","",Notes!E236)</f>
        <v/>
      </c>
      <c r="C575" s="605"/>
      <c r="D575" s="605"/>
      <c r="E575" s="605"/>
      <c r="F575" s="605"/>
      <c r="G575" s="605"/>
      <c r="H575" s="605"/>
      <c r="I575" s="605"/>
      <c r="J575" s="605"/>
      <c r="K575" s="605"/>
      <c r="L575" s="605"/>
      <c r="M575" s="605"/>
      <c r="N575" s="605"/>
      <c r="O575" s="605"/>
      <c r="P575" s="605"/>
      <c r="Q575" s="605"/>
      <c r="R575" s="605"/>
      <c r="S575" s="605"/>
      <c r="T575" s="605"/>
      <c r="U575" s="605"/>
      <c r="V575" s="605"/>
      <c r="W575" s="605"/>
      <c r="X575" s="605"/>
      <c r="Y575" s="605"/>
      <c r="Z575" s="605"/>
      <c r="AA575" s="605"/>
      <c r="AB575" s="605"/>
      <c r="AC575" s="605"/>
      <c r="AD575" s="605"/>
      <c r="AE575" s="605"/>
      <c r="AF575" s="605"/>
    </row>
    <row r="576" spans="2:32" ht="16.5" customHeight="1" x14ac:dyDescent="0.25">
      <c r="B576" s="605" t="str">
        <f>IF(Notes!E237="","",Notes!E237)</f>
        <v/>
      </c>
      <c r="C576" s="605"/>
      <c r="D576" s="605"/>
      <c r="E576" s="605"/>
      <c r="F576" s="605"/>
      <c r="G576" s="605"/>
      <c r="H576" s="605"/>
      <c r="I576" s="605"/>
      <c r="J576" s="605"/>
      <c r="K576" s="605"/>
      <c r="L576" s="605"/>
      <c r="M576" s="605"/>
      <c r="N576" s="605"/>
      <c r="O576" s="605"/>
      <c r="P576" s="605"/>
      <c r="Q576" s="605"/>
      <c r="R576" s="605"/>
      <c r="S576" s="605"/>
      <c r="T576" s="605"/>
      <c r="U576" s="605"/>
      <c r="V576" s="605"/>
      <c r="W576" s="605"/>
      <c r="X576" s="605"/>
      <c r="Y576" s="605"/>
      <c r="Z576" s="605"/>
      <c r="AA576" s="605"/>
      <c r="AB576" s="605"/>
      <c r="AC576" s="605"/>
      <c r="AD576" s="605"/>
      <c r="AE576" s="605"/>
      <c r="AF576" s="605"/>
    </row>
    <row r="577" spans="2:32" ht="16.5" customHeight="1" x14ac:dyDescent="0.25">
      <c r="B577" s="605" t="str">
        <f>IF(Notes!E238="","",Notes!E238)</f>
        <v/>
      </c>
      <c r="C577" s="605"/>
      <c r="D577" s="605"/>
      <c r="E577" s="605"/>
      <c r="F577" s="605"/>
      <c r="G577" s="605"/>
      <c r="H577" s="605"/>
      <c r="I577" s="605"/>
      <c r="J577" s="605"/>
      <c r="K577" s="605"/>
      <c r="L577" s="605"/>
      <c r="M577" s="605"/>
      <c r="N577" s="605"/>
      <c r="O577" s="605"/>
      <c r="P577" s="605"/>
      <c r="Q577" s="605"/>
      <c r="R577" s="605"/>
      <c r="S577" s="605"/>
      <c r="T577" s="605"/>
      <c r="U577" s="605"/>
      <c r="V577" s="605"/>
      <c r="W577" s="605"/>
      <c r="X577" s="605"/>
      <c r="Y577" s="605"/>
      <c r="Z577" s="605"/>
      <c r="AA577" s="605"/>
      <c r="AB577" s="605"/>
      <c r="AC577" s="605"/>
      <c r="AD577" s="605"/>
      <c r="AE577" s="605"/>
      <c r="AF577" s="605"/>
    </row>
    <row r="578" spans="2:32" ht="16.5" customHeight="1" x14ac:dyDescent="0.25">
      <c r="B578" s="605" t="str">
        <f>IF(Notes!E239="","",Notes!E239)</f>
        <v/>
      </c>
      <c r="C578" s="605"/>
      <c r="D578" s="605"/>
      <c r="E578" s="605"/>
      <c r="F578" s="605"/>
      <c r="G578" s="605"/>
      <c r="H578" s="605"/>
      <c r="I578" s="605"/>
      <c r="J578" s="605"/>
      <c r="K578" s="605"/>
      <c r="L578" s="605"/>
      <c r="M578" s="605"/>
      <c r="N578" s="605"/>
      <c r="O578" s="605"/>
      <c r="P578" s="605"/>
      <c r="Q578" s="605"/>
      <c r="R578" s="605"/>
      <c r="S578" s="605"/>
      <c r="T578" s="605"/>
      <c r="U578" s="605"/>
      <c r="V578" s="605"/>
      <c r="W578" s="605"/>
      <c r="X578" s="605"/>
      <c r="Y578" s="605"/>
      <c r="Z578" s="605"/>
      <c r="AA578" s="605"/>
      <c r="AB578" s="605"/>
      <c r="AC578" s="605"/>
      <c r="AD578" s="605"/>
      <c r="AE578" s="605"/>
      <c r="AF578" s="605"/>
    </row>
    <row r="579" spans="2:32" ht="16.5" customHeight="1" x14ac:dyDescent="0.25">
      <c r="B579" s="605" t="str">
        <f>IF(Notes!E240="","",Notes!E240)</f>
        <v/>
      </c>
      <c r="C579" s="605"/>
      <c r="D579" s="605"/>
      <c r="E579" s="605"/>
      <c r="F579" s="605"/>
      <c r="G579" s="605"/>
      <c r="H579" s="605"/>
      <c r="I579" s="605"/>
      <c r="J579" s="605"/>
      <c r="K579" s="605"/>
      <c r="L579" s="605"/>
      <c r="M579" s="605"/>
      <c r="N579" s="605"/>
      <c r="O579" s="605"/>
      <c r="P579" s="605"/>
      <c r="Q579" s="605"/>
      <c r="R579" s="605"/>
      <c r="S579" s="605"/>
      <c r="T579" s="605"/>
      <c r="U579" s="605"/>
      <c r="V579" s="605"/>
      <c r="W579" s="605"/>
      <c r="X579" s="605"/>
      <c r="Y579" s="605"/>
      <c r="Z579" s="605"/>
      <c r="AA579" s="605"/>
      <c r="AB579" s="605"/>
      <c r="AC579" s="605"/>
      <c r="AD579" s="605"/>
      <c r="AE579" s="605"/>
      <c r="AF579" s="605"/>
    </row>
    <row r="580" spans="2:32" ht="16.5" customHeight="1" x14ac:dyDescent="0.25">
      <c r="B580" s="605" t="str">
        <f>IF(Notes!E241="","",Notes!E241)</f>
        <v/>
      </c>
      <c r="C580" s="605"/>
      <c r="D580" s="605"/>
      <c r="E580" s="605"/>
      <c r="F580" s="605"/>
      <c r="G580" s="605"/>
      <c r="H580" s="605"/>
      <c r="I580" s="605"/>
      <c r="J580" s="605"/>
      <c r="K580" s="605"/>
      <c r="L580" s="605"/>
      <c r="M580" s="605"/>
      <c r="N580" s="605"/>
      <c r="O580" s="605"/>
      <c r="P580" s="605"/>
      <c r="Q580" s="605"/>
      <c r="R580" s="605"/>
      <c r="S580" s="605"/>
      <c r="T580" s="605"/>
      <c r="U580" s="605"/>
      <c r="V580" s="605"/>
      <c r="W580" s="605"/>
      <c r="X580" s="605"/>
      <c r="Y580" s="605"/>
      <c r="Z580" s="605"/>
      <c r="AA580" s="605"/>
      <c r="AB580" s="605"/>
      <c r="AC580" s="605"/>
      <c r="AD580" s="605"/>
      <c r="AE580" s="605"/>
      <c r="AF580" s="605"/>
    </row>
    <row r="581" spans="2:32" ht="16.5" customHeight="1" x14ac:dyDescent="0.25">
      <c r="B581" s="605" t="str">
        <f>IF(Notes!E242="","",Notes!E242)</f>
        <v/>
      </c>
      <c r="C581" s="605"/>
      <c r="D581" s="605"/>
      <c r="E581" s="605"/>
      <c r="F581" s="605"/>
      <c r="G581" s="605"/>
      <c r="H581" s="605"/>
      <c r="I581" s="605"/>
      <c r="J581" s="605"/>
      <c r="K581" s="605"/>
      <c r="L581" s="605"/>
      <c r="M581" s="605"/>
      <c r="N581" s="605"/>
      <c r="O581" s="605"/>
      <c r="P581" s="605"/>
      <c r="Q581" s="605"/>
      <c r="R581" s="605"/>
      <c r="S581" s="605"/>
      <c r="T581" s="605"/>
      <c r="U581" s="605"/>
      <c r="V581" s="605"/>
      <c r="W581" s="605"/>
      <c r="X581" s="605"/>
      <c r="Y581" s="605"/>
      <c r="Z581" s="605"/>
      <c r="AA581" s="605"/>
      <c r="AB581" s="605"/>
      <c r="AC581" s="605"/>
      <c r="AD581" s="605"/>
      <c r="AE581" s="605"/>
      <c r="AF581" s="605"/>
    </row>
    <row r="582" spans="2:32" ht="16.5" customHeight="1" x14ac:dyDescent="0.25">
      <c r="B582" s="605" t="str">
        <f>IF(Notes!E243="","",Notes!E243)</f>
        <v/>
      </c>
      <c r="C582" s="605"/>
      <c r="D582" s="605"/>
      <c r="E582" s="605"/>
      <c r="F582" s="605"/>
      <c r="G582" s="605"/>
      <c r="H582" s="605"/>
      <c r="I582" s="605"/>
      <c r="J582" s="605"/>
      <c r="K582" s="605"/>
      <c r="L582" s="605"/>
      <c r="M582" s="605"/>
      <c r="N582" s="605"/>
      <c r="O582" s="605"/>
      <c r="P582" s="605"/>
      <c r="Q582" s="605"/>
      <c r="R582" s="605"/>
      <c r="S582" s="605"/>
      <c r="T582" s="605"/>
      <c r="U582" s="605"/>
      <c r="V582" s="605"/>
      <c r="W582" s="605"/>
      <c r="X582" s="605"/>
      <c r="Y582" s="605"/>
      <c r="Z582" s="605"/>
      <c r="AA582" s="605"/>
      <c r="AB582" s="605"/>
      <c r="AC582" s="605"/>
      <c r="AD582" s="605"/>
      <c r="AE582" s="605"/>
      <c r="AF582" s="605"/>
    </row>
    <row r="583" spans="2:32" ht="16.5" customHeight="1" x14ac:dyDescent="0.25">
      <c r="B583" s="605" t="str">
        <f>IF(Notes!E244="","",Notes!E244)</f>
        <v/>
      </c>
      <c r="C583" s="605"/>
      <c r="D583" s="605"/>
      <c r="E583" s="605"/>
      <c r="F583" s="605"/>
      <c r="G583" s="605"/>
      <c r="H583" s="605"/>
      <c r="I583" s="605"/>
      <c r="J583" s="605"/>
      <c r="K583" s="605"/>
      <c r="L583" s="605"/>
      <c r="M583" s="605"/>
      <c r="N583" s="605"/>
      <c r="O583" s="605"/>
      <c r="P583" s="605"/>
      <c r="Q583" s="605"/>
      <c r="R583" s="605"/>
      <c r="S583" s="605"/>
      <c r="T583" s="605"/>
      <c r="U583" s="605"/>
      <c r="V583" s="605"/>
      <c r="W583" s="605"/>
      <c r="X583" s="605"/>
      <c r="Y583" s="605"/>
      <c r="Z583" s="605"/>
      <c r="AA583" s="605"/>
      <c r="AB583" s="605"/>
      <c r="AC583" s="605"/>
      <c r="AD583" s="605"/>
      <c r="AE583" s="605"/>
      <c r="AF583" s="605"/>
    </row>
    <row r="584" spans="2:32" ht="16.5" customHeight="1" x14ac:dyDescent="0.25">
      <c r="B584" s="605" t="str">
        <f>IF(Notes!E245="","",Notes!E245)</f>
        <v/>
      </c>
      <c r="C584" s="605"/>
      <c r="D584" s="605"/>
      <c r="E584" s="605"/>
      <c r="F584" s="605"/>
      <c r="G584" s="605"/>
      <c r="H584" s="605"/>
      <c r="I584" s="605"/>
      <c r="J584" s="605"/>
      <c r="K584" s="605"/>
      <c r="L584" s="605"/>
      <c r="M584" s="605"/>
      <c r="N584" s="605"/>
      <c r="O584" s="605"/>
      <c r="P584" s="605"/>
      <c r="Q584" s="605"/>
      <c r="R584" s="605"/>
      <c r="S584" s="605"/>
      <c r="T584" s="605"/>
      <c r="U584" s="605"/>
      <c r="V584" s="605"/>
      <c r="W584" s="605"/>
      <c r="X584" s="605"/>
      <c r="Y584" s="605"/>
      <c r="Z584" s="605"/>
      <c r="AA584" s="605"/>
      <c r="AB584" s="605"/>
      <c r="AC584" s="605"/>
      <c r="AD584" s="605"/>
      <c r="AE584" s="605"/>
      <c r="AF584" s="605"/>
    </row>
    <row r="585" spans="2:32" ht="16.5" customHeight="1" x14ac:dyDescent="0.25">
      <c r="B585" s="605" t="str">
        <f>IF(Notes!E246="","",Notes!E246)</f>
        <v/>
      </c>
      <c r="C585" s="605"/>
      <c r="D585" s="605"/>
      <c r="E585" s="605"/>
      <c r="F585" s="605"/>
      <c r="G585" s="605"/>
      <c r="H585" s="605"/>
      <c r="I585" s="605"/>
      <c r="J585" s="605"/>
      <c r="K585" s="605"/>
      <c r="L585" s="605"/>
      <c r="M585" s="605"/>
      <c r="N585" s="605"/>
      <c r="O585" s="605"/>
      <c r="P585" s="605"/>
      <c r="Q585" s="605"/>
      <c r="R585" s="605"/>
      <c r="S585" s="605"/>
      <c r="T585" s="605"/>
      <c r="U585" s="605"/>
      <c r="V585" s="605"/>
      <c r="W585" s="605"/>
      <c r="X585" s="605"/>
      <c r="Y585" s="605"/>
      <c r="Z585" s="605"/>
      <c r="AA585" s="605"/>
      <c r="AB585" s="605"/>
      <c r="AC585" s="605"/>
      <c r="AD585" s="605"/>
      <c r="AE585" s="605"/>
      <c r="AF585" s="605"/>
    </row>
    <row r="586" spans="2:32" ht="16.5" customHeight="1" x14ac:dyDescent="0.25">
      <c r="B586" s="605" t="str">
        <f>IF(Notes!E247="","",Notes!E247)</f>
        <v/>
      </c>
      <c r="C586" s="605"/>
      <c r="D586" s="605"/>
      <c r="E586" s="605"/>
      <c r="F586" s="605"/>
      <c r="G586" s="605"/>
      <c r="H586" s="605"/>
      <c r="I586" s="605"/>
      <c r="J586" s="605"/>
      <c r="K586" s="605"/>
      <c r="L586" s="605"/>
      <c r="M586" s="605"/>
      <c r="N586" s="605"/>
      <c r="O586" s="605"/>
      <c r="P586" s="605"/>
      <c r="Q586" s="605"/>
      <c r="R586" s="605"/>
      <c r="S586" s="605"/>
      <c r="T586" s="605"/>
      <c r="U586" s="605"/>
      <c r="V586" s="605"/>
      <c r="W586" s="605"/>
      <c r="X586" s="605"/>
      <c r="Y586" s="605"/>
      <c r="Z586" s="605"/>
      <c r="AA586" s="605"/>
      <c r="AB586" s="605"/>
      <c r="AC586" s="605"/>
      <c r="AD586" s="605"/>
      <c r="AE586" s="605"/>
      <c r="AF586" s="605"/>
    </row>
    <row r="587" spans="2:32" ht="16.5" customHeight="1" x14ac:dyDescent="0.25">
      <c r="B587" s="605" t="str">
        <f>IF(Notes!E248="","",Notes!E248)</f>
        <v/>
      </c>
      <c r="C587" s="605"/>
      <c r="D587" s="605"/>
      <c r="E587" s="605"/>
      <c r="F587" s="605"/>
      <c r="G587" s="605"/>
      <c r="H587" s="605"/>
      <c r="I587" s="605"/>
      <c r="J587" s="605"/>
      <c r="K587" s="605"/>
      <c r="L587" s="605"/>
      <c r="M587" s="605"/>
      <c r="N587" s="605"/>
      <c r="O587" s="605"/>
      <c r="P587" s="605"/>
      <c r="Q587" s="605"/>
      <c r="R587" s="605"/>
      <c r="S587" s="605"/>
      <c r="T587" s="605"/>
      <c r="U587" s="605"/>
      <c r="V587" s="605"/>
      <c r="W587" s="605"/>
      <c r="X587" s="605"/>
      <c r="Y587" s="605"/>
      <c r="Z587" s="605"/>
      <c r="AA587" s="605"/>
      <c r="AB587" s="605"/>
      <c r="AC587" s="605"/>
      <c r="AD587" s="605"/>
      <c r="AE587" s="605"/>
      <c r="AF587" s="605"/>
    </row>
    <row r="588" spans="2:32" ht="16.5" customHeight="1" x14ac:dyDescent="0.25">
      <c r="B588" s="605" t="str">
        <f>IF(Notes!E249="","",Notes!E249)</f>
        <v/>
      </c>
      <c r="C588" s="605"/>
      <c r="D588" s="605"/>
      <c r="E588" s="605"/>
      <c r="F588" s="605"/>
      <c r="G588" s="605"/>
      <c r="H588" s="605"/>
      <c r="I588" s="605"/>
      <c r="J588" s="605"/>
      <c r="K588" s="605"/>
      <c r="L588" s="605"/>
      <c r="M588" s="605"/>
      <c r="N588" s="605"/>
      <c r="O588" s="605"/>
      <c r="P588" s="605"/>
      <c r="Q588" s="605"/>
      <c r="R588" s="605"/>
      <c r="S588" s="605"/>
      <c r="T588" s="605"/>
      <c r="U588" s="605"/>
      <c r="V588" s="605"/>
      <c r="W588" s="605"/>
      <c r="X588" s="605"/>
      <c r="Y588" s="605"/>
      <c r="Z588" s="605"/>
      <c r="AA588" s="605"/>
      <c r="AB588" s="605"/>
      <c r="AC588" s="605"/>
      <c r="AD588" s="605"/>
      <c r="AE588" s="605"/>
      <c r="AF588" s="605"/>
    </row>
    <row r="589" spans="2:32" ht="16.5" customHeight="1" x14ac:dyDescent="0.25">
      <c r="B589" s="605" t="str">
        <f>IF(Notes!E250="","",Notes!E250)</f>
        <v/>
      </c>
      <c r="C589" s="605"/>
      <c r="D589" s="605"/>
      <c r="E589" s="605"/>
      <c r="F589" s="605"/>
      <c r="G589" s="605"/>
      <c r="H589" s="605"/>
      <c r="I589" s="605"/>
      <c r="J589" s="605"/>
      <c r="K589" s="605"/>
      <c r="L589" s="605"/>
      <c r="M589" s="605"/>
      <c r="N589" s="605"/>
      <c r="O589" s="605"/>
      <c r="P589" s="605"/>
      <c r="Q589" s="605"/>
      <c r="R589" s="605"/>
      <c r="S589" s="605"/>
      <c r="T589" s="605"/>
      <c r="U589" s="605"/>
      <c r="V589" s="605"/>
      <c r="W589" s="605"/>
      <c r="X589" s="605"/>
      <c r="Y589" s="605"/>
      <c r="Z589" s="605"/>
      <c r="AA589" s="605"/>
      <c r="AB589" s="605"/>
      <c r="AC589" s="605"/>
      <c r="AD589" s="605"/>
      <c r="AE589" s="605"/>
      <c r="AF589" s="605"/>
    </row>
    <row r="590" spans="2:32" ht="16.5" customHeight="1" x14ac:dyDescent="0.25">
      <c r="B590" s="605" t="str">
        <f>IF(Notes!E251="","",Notes!E251)</f>
        <v/>
      </c>
      <c r="C590" s="605"/>
      <c r="D590" s="605"/>
      <c r="E590" s="605"/>
      <c r="F590" s="605"/>
      <c r="G590" s="605"/>
      <c r="H590" s="605"/>
      <c r="I590" s="605"/>
      <c r="J590" s="605"/>
      <c r="K590" s="605"/>
      <c r="L590" s="605"/>
      <c r="M590" s="605"/>
      <c r="N590" s="605"/>
      <c r="O590" s="605"/>
      <c r="P590" s="605"/>
      <c r="Q590" s="605"/>
      <c r="R590" s="605"/>
      <c r="S590" s="605"/>
      <c r="T590" s="605"/>
      <c r="U590" s="605"/>
      <c r="V590" s="605"/>
      <c r="W590" s="605"/>
      <c r="X590" s="605"/>
      <c r="Y590" s="605"/>
      <c r="Z590" s="605"/>
      <c r="AA590" s="605"/>
      <c r="AB590" s="605"/>
      <c r="AC590" s="605"/>
      <c r="AD590" s="605"/>
      <c r="AE590" s="605"/>
      <c r="AF590" s="605"/>
    </row>
    <row r="591" spans="2:32" ht="16.5" customHeight="1" x14ac:dyDescent="0.25">
      <c r="B591" s="605" t="str">
        <f>IF(Notes!E252="","",Notes!E252)</f>
        <v/>
      </c>
      <c r="C591" s="605"/>
      <c r="D591" s="605"/>
      <c r="E591" s="605"/>
      <c r="F591" s="605"/>
      <c r="G591" s="605"/>
      <c r="H591" s="605"/>
      <c r="I591" s="605"/>
      <c r="J591" s="605"/>
      <c r="K591" s="605"/>
      <c r="L591" s="605"/>
      <c r="M591" s="605"/>
      <c r="N591" s="605"/>
      <c r="O591" s="605"/>
      <c r="P591" s="605"/>
      <c r="Q591" s="605"/>
      <c r="R591" s="605"/>
      <c r="S591" s="605"/>
      <c r="T591" s="605"/>
      <c r="U591" s="605"/>
      <c r="V591" s="605"/>
      <c r="W591" s="605"/>
      <c r="X591" s="605"/>
      <c r="Y591" s="605"/>
      <c r="Z591" s="605"/>
      <c r="AA591" s="605"/>
      <c r="AB591" s="605"/>
      <c r="AC591" s="605"/>
      <c r="AD591" s="605"/>
      <c r="AE591" s="605"/>
      <c r="AF591" s="605"/>
    </row>
    <row r="592" spans="2:32" ht="16.5" customHeight="1" x14ac:dyDescent="0.25">
      <c r="B592" s="605" t="str">
        <f>IF(Notes!E253="","",Notes!E253)</f>
        <v/>
      </c>
      <c r="C592" s="605"/>
      <c r="D592" s="605"/>
      <c r="E592" s="605"/>
      <c r="F592" s="605"/>
      <c r="G592" s="605"/>
      <c r="H592" s="605"/>
      <c r="I592" s="605"/>
      <c r="J592" s="605"/>
      <c r="K592" s="605"/>
      <c r="L592" s="605"/>
      <c r="M592" s="605"/>
      <c r="N592" s="605"/>
      <c r="O592" s="605"/>
      <c r="P592" s="605"/>
      <c r="Q592" s="605"/>
      <c r="R592" s="605"/>
      <c r="S592" s="605"/>
      <c r="T592" s="605"/>
      <c r="U592" s="605"/>
      <c r="V592" s="605"/>
      <c r="W592" s="605"/>
      <c r="X592" s="605"/>
      <c r="Y592" s="605"/>
      <c r="Z592" s="605"/>
      <c r="AA592" s="605"/>
      <c r="AB592" s="605"/>
      <c r="AC592" s="605"/>
      <c r="AD592" s="605"/>
      <c r="AE592" s="605"/>
      <c r="AF592" s="605"/>
    </row>
    <row r="593" spans="2:32" ht="16.5" customHeight="1" x14ac:dyDescent="0.25">
      <c r="B593" s="605" t="str">
        <f>IF(Notes!E254="","",Notes!E254)</f>
        <v/>
      </c>
      <c r="C593" s="605"/>
      <c r="D593" s="605"/>
      <c r="E593" s="605"/>
      <c r="F593" s="605"/>
      <c r="G593" s="605"/>
      <c r="H593" s="605"/>
      <c r="I593" s="605"/>
      <c r="J593" s="605"/>
      <c r="K593" s="605"/>
      <c r="L593" s="605"/>
      <c r="M593" s="605"/>
      <c r="N593" s="605"/>
      <c r="O593" s="605"/>
      <c r="P593" s="605"/>
      <c r="Q593" s="605"/>
      <c r="R593" s="605"/>
      <c r="S593" s="605"/>
      <c r="T593" s="605"/>
      <c r="U593" s="605"/>
      <c r="V593" s="605"/>
      <c r="W593" s="605"/>
      <c r="X593" s="605"/>
      <c r="Y593" s="605"/>
      <c r="Z593" s="605"/>
      <c r="AA593" s="605"/>
      <c r="AB593" s="605"/>
      <c r="AC593" s="605"/>
      <c r="AD593" s="605"/>
      <c r="AE593" s="605"/>
      <c r="AF593" s="605"/>
    </row>
    <row r="594" spans="2:32" ht="16.5" customHeight="1" x14ac:dyDescent="0.25">
      <c r="B594" s="605" t="str">
        <f>IF(Notes!E255="","",Notes!E255)</f>
        <v/>
      </c>
      <c r="C594" s="605"/>
      <c r="D594" s="605"/>
      <c r="E594" s="605"/>
      <c r="F594" s="605"/>
      <c r="G594" s="605"/>
      <c r="H594" s="605"/>
      <c r="I594" s="605"/>
      <c r="J594" s="605"/>
      <c r="K594" s="605"/>
      <c r="L594" s="605"/>
      <c r="M594" s="605"/>
      <c r="N594" s="605"/>
      <c r="O594" s="605"/>
      <c r="P594" s="605"/>
      <c r="Q594" s="605"/>
      <c r="R594" s="605"/>
      <c r="S594" s="605"/>
      <c r="T594" s="605"/>
      <c r="U594" s="605"/>
      <c r="V594" s="605"/>
      <c r="W594" s="605"/>
      <c r="X594" s="605"/>
      <c r="Y594" s="605"/>
      <c r="Z594" s="605"/>
      <c r="AA594" s="605"/>
      <c r="AB594" s="605"/>
      <c r="AC594" s="605"/>
      <c r="AD594" s="605"/>
      <c r="AE594" s="605"/>
      <c r="AF594" s="605"/>
    </row>
    <row r="595" spans="2:32" ht="16.5" customHeight="1" x14ac:dyDescent="0.25">
      <c r="B595" s="605" t="str">
        <f>IF(Notes!E256="","",Notes!E256)</f>
        <v/>
      </c>
      <c r="C595" s="605"/>
      <c r="D595" s="605"/>
      <c r="E595" s="605"/>
      <c r="F595" s="605"/>
      <c r="G595" s="605"/>
      <c r="H595" s="605"/>
      <c r="I595" s="605"/>
      <c r="J595" s="605"/>
      <c r="K595" s="605"/>
      <c r="L595" s="605"/>
      <c r="M595" s="605"/>
      <c r="N595" s="605"/>
      <c r="O595" s="605"/>
      <c r="P595" s="605"/>
      <c r="Q595" s="605"/>
      <c r="R595" s="605"/>
      <c r="S595" s="605"/>
      <c r="T595" s="605"/>
      <c r="U595" s="605"/>
      <c r="V595" s="605"/>
      <c r="W595" s="605"/>
      <c r="X595" s="605"/>
      <c r="Y595" s="605"/>
      <c r="Z595" s="605"/>
      <c r="AA595" s="605"/>
      <c r="AB595" s="605"/>
      <c r="AC595" s="605"/>
      <c r="AD595" s="605"/>
      <c r="AE595" s="605"/>
      <c r="AF595" s="605"/>
    </row>
    <row r="596" spans="2:32" ht="16.5" customHeight="1" x14ac:dyDescent="0.25">
      <c r="B596" s="605" t="str">
        <f>IF(Notes!E257="","",Notes!E257)</f>
        <v/>
      </c>
      <c r="C596" s="605"/>
      <c r="D596" s="605"/>
      <c r="E596" s="605"/>
      <c r="F596" s="605"/>
      <c r="G596" s="605"/>
      <c r="H596" s="605"/>
      <c r="I596" s="605"/>
      <c r="J596" s="605"/>
      <c r="K596" s="605"/>
      <c r="L596" s="605"/>
      <c r="M596" s="605"/>
      <c r="N596" s="605"/>
      <c r="O596" s="605"/>
      <c r="P596" s="605"/>
      <c r="Q596" s="605"/>
      <c r="R596" s="605"/>
      <c r="S596" s="605"/>
      <c r="T596" s="605"/>
      <c r="U596" s="605"/>
      <c r="V596" s="605"/>
      <c r="W596" s="605"/>
      <c r="X596" s="605"/>
      <c r="Y596" s="605"/>
      <c r="Z596" s="605"/>
      <c r="AA596" s="605"/>
      <c r="AB596" s="605"/>
      <c r="AC596" s="605"/>
      <c r="AD596" s="605"/>
      <c r="AE596" s="605"/>
      <c r="AF596" s="605"/>
    </row>
    <row r="597" spans="2:32" ht="16.5" customHeight="1" x14ac:dyDescent="0.25">
      <c r="B597" s="605" t="str">
        <f>IF(Notes!E258="","",Notes!E258)</f>
        <v/>
      </c>
      <c r="C597" s="605"/>
      <c r="D597" s="605"/>
      <c r="E597" s="605"/>
      <c r="F597" s="605"/>
      <c r="G597" s="605"/>
      <c r="H597" s="605"/>
      <c r="I597" s="605"/>
      <c r="J597" s="605"/>
      <c r="K597" s="605"/>
      <c r="L597" s="605"/>
      <c r="M597" s="605"/>
      <c r="N597" s="605"/>
      <c r="O597" s="605"/>
      <c r="P597" s="605"/>
      <c r="Q597" s="605"/>
      <c r="R597" s="605"/>
      <c r="S597" s="605"/>
      <c r="T597" s="605"/>
      <c r="U597" s="605"/>
      <c r="V597" s="605"/>
      <c r="W597" s="605"/>
      <c r="X597" s="605"/>
      <c r="Y597" s="605"/>
      <c r="Z597" s="605"/>
      <c r="AA597" s="605"/>
      <c r="AB597" s="605"/>
      <c r="AC597" s="605"/>
      <c r="AD597" s="605"/>
      <c r="AE597" s="605"/>
      <c r="AF597" s="605"/>
    </row>
    <row r="598" spans="2:32" ht="16.5" customHeight="1" x14ac:dyDescent="0.25">
      <c r="B598" s="605" t="str">
        <f>IF(Notes!E259="","",Notes!E259)</f>
        <v/>
      </c>
      <c r="C598" s="605"/>
      <c r="D598" s="605"/>
      <c r="E598" s="605"/>
      <c r="F598" s="605"/>
      <c r="G598" s="605"/>
      <c r="H598" s="605"/>
      <c r="I598" s="605"/>
      <c r="J598" s="605"/>
      <c r="K598" s="605"/>
      <c r="L598" s="605"/>
      <c r="M598" s="605"/>
      <c r="N598" s="605"/>
      <c r="O598" s="605"/>
      <c r="P598" s="605"/>
      <c r="Q598" s="605"/>
      <c r="R598" s="605"/>
      <c r="S598" s="605"/>
      <c r="T598" s="605"/>
      <c r="U598" s="605"/>
      <c r="V598" s="605"/>
      <c r="W598" s="605"/>
      <c r="X598" s="605"/>
      <c r="Y598" s="605"/>
      <c r="Z598" s="605"/>
      <c r="AA598" s="605"/>
      <c r="AB598" s="605"/>
      <c r="AC598" s="605"/>
      <c r="AD598" s="605"/>
      <c r="AE598" s="605"/>
      <c r="AF598" s="605"/>
    </row>
    <row r="599" spans="2:32" ht="16.5" customHeight="1" x14ac:dyDescent="0.25">
      <c r="B599" s="605" t="str">
        <f>IF(Notes!E260="","",Notes!E260)</f>
        <v/>
      </c>
      <c r="C599" s="605"/>
      <c r="D599" s="605"/>
      <c r="E599" s="605"/>
      <c r="F599" s="605"/>
      <c r="G599" s="605"/>
      <c r="H599" s="605"/>
      <c r="I599" s="605"/>
      <c r="J599" s="605"/>
      <c r="K599" s="605"/>
      <c r="L599" s="605"/>
      <c r="M599" s="605"/>
      <c r="N599" s="605"/>
      <c r="O599" s="605"/>
      <c r="P599" s="605"/>
      <c r="Q599" s="605"/>
      <c r="R599" s="605"/>
      <c r="S599" s="605"/>
      <c r="T599" s="605"/>
      <c r="U599" s="605"/>
      <c r="V599" s="605"/>
      <c r="W599" s="605"/>
      <c r="X599" s="605"/>
      <c r="Y599" s="605"/>
      <c r="Z599" s="605"/>
      <c r="AA599" s="605"/>
      <c r="AB599" s="605"/>
      <c r="AC599" s="605"/>
      <c r="AD599" s="605"/>
      <c r="AE599" s="605"/>
      <c r="AF599" s="605"/>
    </row>
    <row r="600" spans="2:32" ht="16.5" customHeight="1" x14ac:dyDescent="0.25">
      <c r="B600" s="605" t="str">
        <f>IF(Notes!E261="","",Notes!E261)</f>
        <v/>
      </c>
      <c r="C600" s="605"/>
      <c r="D600" s="605"/>
      <c r="E600" s="605"/>
      <c r="F600" s="605"/>
      <c r="G600" s="605"/>
      <c r="H600" s="605"/>
      <c r="I600" s="605"/>
      <c r="J600" s="605"/>
      <c r="K600" s="605"/>
      <c r="L600" s="605"/>
      <c r="M600" s="605"/>
      <c r="N600" s="605"/>
      <c r="O600" s="605"/>
      <c r="P600" s="605"/>
      <c r="Q600" s="605"/>
      <c r="R600" s="605"/>
      <c r="S600" s="605"/>
      <c r="T600" s="605"/>
      <c r="U600" s="605"/>
      <c r="V600" s="605"/>
      <c r="W600" s="605"/>
      <c r="X600" s="605"/>
      <c r="Y600" s="605"/>
      <c r="Z600" s="605"/>
      <c r="AA600" s="605"/>
      <c r="AB600" s="605"/>
      <c r="AC600" s="605"/>
      <c r="AD600" s="605"/>
      <c r="AE600" s="605"/>
      <c r="AF600" s="605"/>
    </row>
    <row r="601" spans="2:32" ht="16.5" customHeight="1" x14ac:dyDescent="0.25">
      <c r="B601" s="605" t="str">
        <f>IF(Notes!E262="","",Notes!E262)</f>
        <v/>
      </c>
      <c r="C601" s="605"/>
      <c r="D601" s="605"/>
      <c r="E601" s="605"/>
      <c r="F601" s="605"/>
      <c r="G601" s="605"/>
      <c r="H601" s="605"/>
      <c r="I601" s="605"/>
      <c r="J601" s="605"/>
      <c r="K601" s="605"/>
      <c r="L601" s="605"/>
      <c r="M601" s="605"/>
      <c r="N601" s="605"/>
      <c r="O601" s="605"/>
      <c r="P601" s="605"/>
      <c r="Q601" s="605"/>
      <c r="R601" s="605"/>
      <c r="S601" s="605"/>
      <c r="T601" s="605"/>
      <c r="U601" s="605"/>
      <c r="V601" s="605"/>
      <c r="W601" s="605"/>
      <c r="X601" s="605"/>
      <c r="Y601" s="605"/>
      <c r="Z601" s="605"/>
      <c r="AA601" s="605"/>
      <c r="AB601" s="605"/>
      <c r="AC601" s="605"/>
      <c r="AD601" s="605"/>
      <c r="AE601" s="605"/>
      <c r="AF601" s="605"/>
    </row>
    <row r="602" spans="2:32" ht="16.5" customHeight="1" x14ac:dyDescent="0.25">
      <c r="B602" s="605" t="str">
        <f>IF(Notes!E263="","",Notes!E263)</f>
        <v/>
      </c>
      <c r="C602" s="605"/>
      <c r="D602" s="605"/>
      <c r="E602" s="605"/>
      <c r="F602" s="605"/>
      <c r="G602" s="605"/>
      <c r="H602" s="605"/>
      <c r="I602" s="605"/>
      <c r="J602" s="605"/>
      <c r="K602" s="605"/>
      <c r="L602" s="605"/>
      <c r="M602" s="605"/>
      <c r="N602" s="605"/>
      <c r="O602" s="605"/>
      <c r="P602" s="605"/>
      <c r="Q602" s="605"/>
      <c r="R602" s="605"/>
      <c r="S602" s="605"/>
      <c r="T602" s="605"/>
      <c r="U602" s="605"/>
      <c r="V602" s="605"/>
      <c r="W602" s="605"/>
      <c r="X602" s="605"/>
      <c r="Y602" s="605"/>
      <c r="Z602" s="605"/>
      <c r="AA602" s="605"/>
      <c r="AB602" s="605"/>
      <c r="AC602" s="605"/>
      <c r="AD602" s="605"/>
      <c r="AE602" s="605"/>
      <c r="AF602" s="605"/>
    </row>
    <row r="603" spans="2:32" ht="16.5" customHeight="1" x14ac:dyDescent="0.25">
      <c r="B603" s="605" t="str">
        <f>IF(Notes!E264="","",Notes!E264)</f>
        <v/>
      </c>
      <c r="C603" s="605"/>
      <c r="D603" s="605"/>
      <c r="E603" s="605"/>
      <c r="F603" s="605"/>
      <c r="G603" s="605"/>
      <c r="H603" s="605"/>
      <c r="I603" s="605"/>
      <c r="J603" s="605"/>
      <c r="K603" s="605"/>
      <c r="L603" s="605"/>
      <c r="M603" s="605"/>
      <c r="N603" s="605"/>
      <c r="O603" s="605"/>
      <c r="P603" s="605"/>
      <c r="Q603" s="605"/>
      <c r="R603" s="605"/>
      <c r="S603" s="605"/>
      <c r="T603" s="605"/>
      <c r="U603" s="605"/>
      <c r="V603" s="605"/>
      <c r="W603" s="605"/>
      <c r="X603" s="605"/>
      <c r="Y603" s="605"/>
      <c r="Z603" s="605"/>
      <c r="AA603" s="605"/>
      <c r="AB603" s="605"/>
      <c r="AC603" s="605"/>
      <c r="AD603" s="605"/>
      <c r="AE603" s="605"/>
      <c r="AF603" s="605"/>
    </row>
    <row r="604" spans="2:32" ht="16.5" customHeight="1" x14ac:dyDescent="0.25">
      <c r="B604" s="605" t="str">
        <f>IF(Notes!E265="","",Notes!E265)</f>
        <v/>
      </c>
      <c r="C604" s="605"/>
      <c r="D604" s="605"/>
      <c r="E604" s="605"/>
      <c r="F604" s="605"/>
      <c r="G604" s="605"/>
      <c r="H604" s="605"/>
      <c r="I604" s="605"/>
      <c r="J604" s="605"/>
      <c r="K604" s="605"/>
      <c r="L604" s="605"/>
      <c r="M604" s="605"/>
      <c r="N604" s="605"/>
      <c r="O604" s="605"/>
      <c r="P604" s="605"/>
      <c r="Q604" s="605"/>
      <c r="R604" s="605"/>
      <c r="S604" s="605"/>
      <c r="T604" s="605"/>
      <c r="U604" s="605"/>
      <c r="V604" s="605"/>
      <c r="W604" s="605"/>
      <c r="X604" s="605"/>
      <c r="Y604" s="605"/>
      <c r="Z604" s="605"/>
      <c r="AA604" s="605"/>
      <c r="AB604" s="605"/>
      <c r="AC604" s="605"/>
      <c r="AD604" s="605"/>
      <c r="AE604" s="605"/>
      <c r="AF604" s="605"/>
    </row>
    <row r="605" spans="2:32" ht="16.5" customHeight="1" x14ac:dyDescent="0.25">
      <c r="B605" s="605" t="str">
        <f>IF(Notes!E266="","",Notes!E266)</f>
        <v/>
      </c>
      <c r="C605" s="605"/>
      <c r="D605" s="605"/>
      <c r="E605" s="605"/>
      <c r="F605" s="605"/>
      <c r="G605" s="605"/>
      <c r="H605" s="605"/>
      <c r="I605" s="605"/>
      <c r="J605" s="605"/>
      <c r="K605" s="605"/>
      <c r="L605" s="605"/>
      <c r="M605" s="605"/>
      <c r="N605" s="605"/>
      <c r="O605" s="605"/>
      <c r="P605" s="605"/>
      <c r="Q605" s="605"/>
      <c r="R605" s="605"/>
      <c r="S605" s="605"/>
      <c r="T605" s="605"/>
      <c r="U605" s="605"/>
      <c r="V605" s="605"/>
      <c r="W605" s="605"/>
      <c r="X605" s="605"/>
      <c r="Y605" s="605"/>
      <c r="Z605" s="605"/>
      <c r="AA605" s="605"/>
      <c r="AB605" s="605"/>
      <c r="AC605" s="605"/>
      <c r="AD605" s="605"/>
      <c r="AE605" s="605"/>
      <c r="AF605" s="605"/>
    </row>
    <row r="606" spans="2:32" ht="16.5" customHeight="1" x14ac:dyDescent="0.25">
      <c r="B606" s="605" t="str">
        <f>IF(Notes!E267="","",Notes!E267)</f>
        <v/>
      </c>
      <c r="C606" s="605"/>
      <c r="D606" s="605"/>
      <c r="E606" s="605"/>
      <c r="F606" s="605"/>
      <c r="G606" s="605"/>
      <c r="H606" s="605"/>
      <c r="I606" s="605"/>
      <c r="J606" s="605"/>
      <c r="K606" s="605"/>
      <c r="L606" s="605"/>
      <c r="M606" s="605"/>
      <c r="N606" s="605"/>
      <c r="O606" s="605"/>
      <c r="P606" s="605"/>
      <c r="Q606" s="605"/>
      <c r="R606" s="605"/>
      <c r="S606" s="605"/>
      <c r="T606" s="605"/>
      <c r="U606" s="605"/>
      <c r="V606" s="605"/>
      <c r="W606" s="605"/>
      <c r="X606" s="605"/>
      <c r="Y606" s="605"/>
      <c r="Z606" s="605"/>
      <c r="AA606" s="605"/>
      <c r="AB606" s="605"/>
      <c r="AC606" s="605"/>
      <c r="AD606" s="605"/>
      <c r="AE606" s="605"/>
      <c r="AF606" s="605"/>
    </row>
    <row r="607" spans="2:32" ht="16.5" customHeight="1" x14ac:dyDescent="0.25">
      <c r="B607" s="605" t="str">
        <f>IF(Notes!E268="","",Notes!E268)</f>
        <v/>
      </c>
      <c r="C607" s="605"/>
      <c r="D607" s="605"/>
      <c r="E607" s="605"/>
      <c r="F607" s="605"/>
      <c r="G607" s="605"/>
      <c r="H607" s="605"/>
      <c r="I607" s="605"/>
      <c r="J607" s="605"/>
      <c r="K607" s="605"/>
      <c r="L607" s="605"/>
      <c r="M607" s="605"/>
      <c r="N607" s="605"/>
      <c r="O607" s="605"/>
      <c r="P607" s="605"/>
      <c r="Q607" s="605"/>
      <c r="R607" s="605"/>
      <c r="S607" s="605"/>
      <c r="T607" s="605"/>
      <c r="U607" s="605"/>
      <c r="V607" s="605"/>
      <c r="W607" s="605"/>
      <c r="X607" s="605"/>
      <c r="Y607" s="605"/>
      <c r="Z607" s="605"/>
      <c r="AA607" s="605"/>
      <c r="AB607" s="605"/>
      <c r="AC607" s="605"/>
      <c r="AD607" s="605"/>
      <c r="AE607" s="605"/>
      <c r="AF607" s="605"/>
    </row>
    <row r="608" spans="2:32" ht="16.5" customHeight="1" x14ac:dyDescent="0.25">
      <c r="B608" s="605" t="str">
        <f>IF(Notes!E269="","",Notes!E269)</f>
        <v/>
      </c>
      <c r="C608" s="605"/>
      <c r="D608" s="605"/>
      <c r="E608" s="605"/>
      <c r="F608" s="605"/>
      <c r="G608" s="605"/>
      <c r="H608" s="605"/>
      <c r="I608" s="605"/>
      <c r="J608" s="605"/>
      <c r="K608" s="605"/>
      <c r="L608" s="605"/>
      <c r="M608" s="605"/>
      <c r="N608" s="605"/>
      <c r="O608" s="605"/>
      <c r="P608" s="605"/>
      <c r="Q608" s="605"/>
      <c r="R608" s="605"/>
      <c r="S608" s="605"/>
      <c r="T608" s="605"/>
      <c r="U608" s="605"/>
      <c r="V608" s="605"/>
      <c r="W608" s="605"/>
      <c r="X608" s="605"/>
      <c r="Y608" s="605"/>
      <c r="Z608" s="605"/>
      <c r="AA608" s="605"/>
      <c r="AB608" s="605"/>
      <c r="AC608" s="605"/>
      <c r="AD608" s="605"/>
      <c r="AE608" s="605"/>
      <c r="AF608" s="605"/>
    </row>
    <row r="609" spans="2:32" ht="16.5" customHeight="1" x14ac:dyDescent="0.25">
      <c r="B609" s="605" t="str">
        <f>IF(Notes!E270="","",Notes!E270)</f>
        <v/>
      </c>
      <c r="C609" s="605"/>
      <c r="D609" s="605"/>
      <c r="E609" s="605"/>
      <c r="F609" s="605"/>
      <c r="G609" s="605"/>
      <c r="H609" s="605"/>
      <c r="I609" s="605"/>
      <c r="J609" s="605"/>
      <c r="K609" s="605"/>
      <c r="L609" s="605"/>
      <c r="M609" s="605"/>
      <c r="N609" s="605"/>
      <c r="O609" s="605"/>
      <c r="P609" s="605"/>
      <c r="Q609" s="605"/>
      <c r="R609" s="605"/>
      <c r="S609" s="605"/>
      <c r="T609" s="605"/>
      <c r="U609" s="605"/>
      <c r="V609" s="605"/>
      <c r="W609" s="605"/>
      <c r="X609" s="605"/>
      <c r="Y609" s="605"/>
      <c r="Z609" s="605"/>
      <c r="AA609" s="605"/>
      <c r="AB609" s="605"/>
      <c r="AC609" s="605"/>
      <c r="AD609" s="605"/>
      <c r="AE609" s="605"/>
      <c r="AF609" s="605"/>
    </row>
    <row r="610" spans="2:32" ht="16.5" customHeight="1" x14ac:dyDescent="0.25">
      <c r="B610" s="605" t="str">
        <f>IF(Notes!E271="","",Notes!E271)</f>
        <v/>
      </c>
      <c r="C610" s="605"/>
      <c r="D610" s="605"/>
      <c r="E610" s="605"/>
      <c r="F610" s="605"/>
      <c r="G610" s="605"/>
      <c r="H610" s="605"/>
      <c r="I610" s="605"/>
      <c r="J610" s="605"/>
      <c r="K610" s="605"/>
      <c r="L610" s="605"/>
      <c r="M610" s="605"/>
      <c r="N610" s="605"/>
      <c r="O610" s="605"/>
      <c r="P610" s="605"/>
      <c r="Q610" s="605"/>
      <c r="R610" s="605"/>
      <c r="S610" s="605"/>
      <c r="T610" s="605"/>
      <c r="U610" s="605"/>
      <c r="V610" s="605"/>
      <c r="W610" s="605"/>
      <c r="X610" s="605"/>
      <c r="Y610" s="605"/>
      <c r="Z610" s="605"/>
      <c r="AA610" s="605"/>
      <c r="AB610" s="605"/>
      <c r="AC610" s="605"/>
      <c r="AD610" s="605"/>
      <c r="AE610" s="605"/>
      <c r="AF610" s="605"/>
    </row>
    <row r="611" spans="2:32" ht="16.5" customHeight="1" x14ac:dyDescent="0.25">
      <c r="B611" s="605" t="str">
        <f>IF(Notes!E272="","",Notes!E272)</f>
        <v/>
      </c>
      <c r="C611" s="605"/>
      <c r="D611" s="605"/>
      <c r="E611" s="605"/>
      <c r="F611" s="605"/>
      <c r="G611" s="605"/>
      <c r="H611" s="605"/>
      <c r="I611" s="605"/>
      <c r="J611" s="605"/>
      <c r="K611" s="605"/>
      <c r="L611" s="605"/>
      <c r="M611" s="605"/>
      <c r="N611" s="605"/>
      <c r="O611" s="605"/>
      <c r="P611" s="605"/>
      <c r="Q611" s="605"/>
      <c r="R611" s="605"/>
      <c r="S611" s="605"/>
      <c r="T611" s="605"/>
      <c r="U611" s="605"/>
      <c r="V611" s="605"/>
      <c r="W611" s="605"/>
      <c r="X611" s="605"/>
      <c r="Y611" s="605"/>
      <c r="Z611" s="605"/>
      <c r="AA611" s="605"/>
      <c r="AB611" s="605"/>
      <c r="AC611" s="605"/>
      <c r="AD611" s="605"/>
      <c r="AE611" s="605"/>
      <c r="AF611" s="605"/>
    </row>
    <row r="612" spans="2:32" ht="16.5" customHeight="1" x14ac:dyDescent="0.25">
      <c r="B612" s="605" t="str">
        <f>IF(Notes!E273="","",Notes!E273)</f>
        <v/>
      </c>
      <c r="C612" s="605"/>
      <c r="D612" s="605"/>
      <c r="E612" s="605"/>
      <c r="F612" s="605"/>
      <c r="G612" s="605"/>
      <c r="H612" s="605"/>
      <c r="I612" s="605"/>
      <c r="J612" s="605"/>
      <c r="K612" s="605"/>
      <c r="L612" s="605"/>
      <c r="M612" s="605"/>
      <c r="N612" s="605"/>
      <c r="O612" s="605"/>
      <c r="P612" s="605"/>
      <c r="Q612" s="605"/>
      <c r="R612" s="605"/>
      <c r="S612" s="605"/>
      <c r="T612" s="605"/>
      <c r="U612" s="605"/>
      <c r="V612" s="605"/>
      <c r="W612" s="605"/>
      <c r="X612" s="605"/>
      <c r="Y612" s="605"/>
      <c r="Z612" s="605"/>
      <c r="AA612" s="605"/>
      <c r="AB612" s="605"/>
      <c r="AC612" s="605"/>
      <c r="AD612" s="605"/>
      <c r="AE612" s="605"/>
      <c r="AF612" s="605"/>
    </row>
    <row r="613" spans="2:32" ht="16.5" customHeight="1" x14ac:dyDescent="0.25">
      <c r="B613" s="605" t="str">
        <f>IF(Notes!E274="","",Notes!E274)</f>
        <v/>
      </c>
      <c r="C613" s="605"/>
      <c r="D613" s="605"/>
      <c r="E613" s="605"/>
      <c r="F613" s="605"/>
      <c r="G613" s="605"/>
      <c r="H613" s="605"/>
      <c r="I613" s="605"/>
      <c r="J613" s="605"/>
      <c r="K613" s="605"/>
      <c r="L613" s="605"/>
      <c r="M613" s="605"/>
      <c r="N613" s="605"/>
      <c r="O613" s="605"/>
      <c r="P613" s="605"/>
      <c r="Q613" s="605"/>
      <c r="R613" s="605"/>
      <c r="S613" s="605"/>
      <c r="T613" s="605"/>
      <c r="U613" s="605"/>
      <c r="V613" s="605"/>
      <c r="W613" s="605"/>
      <c r="X613" s="605"/>
      <c r="Y613" s="605"/>
      <c r="Z613" s="605"/>
      <c r="AA613" s="605"/>
      <c r="AB613" s="605"/>
      <c r="AC613" s="605"/>
      <c r="AD613" s="605"/>
      <c r="AE613" s="605"/>
      <c r="AF613" s="605"/>
    </row>
    <row r="614" spans="2:32" ht="15" customHeight="1" x14ac:dyDescent="0.25">
      <c r="B614" s="605" t="str">
        <f>IF(Notes!E275="","",Notes!E275)</f>
        <v/>
      </c>
      <c r="C614" s="605"/>
      <c r="D614" s="605"/>
      <c r="E614" s="605"/>
      <c r="F614" s="605"/>
      <c r="G614" s="605"/>
      <c r="H614" s="605"/>
      <c r="I614" s="605"/>
      <c r="J614" s="605"/>
      <c r="K614" s="605"/>
      <c r="L614" s="605"/>
      <c r="M614" s="605"/>
      <c r="N614" s="605"/>
      <c r="O614" s="605"/>
      <c r="P614" s="605"/>
      <c r="Q614" s="605"/>
      <c r="R614" s="605"/>
      <c r="S614" s="605"/>
      <c r="T614" s="605"/>
      <c r="U614" s="605"/>
      <c r="V614" s="605"/>
      <c r="W614" s="605"/>
      <c r="X614" s="605"/>
      <c r="Y614" s="605"/>
      <c r="Z614" s="605"/>
      <c r="AA614" s="605"/>
      <c r="AB614" s="605"/>
      <c r="AC614" s="605"/>
      <c r="AD614" s="605"/>
      <c r="AE614" s="605"/>
      <c r="AF614" s="605"/>
    </row>
    <row r="615" spans="2:32" ht="15" customHeight="1" x14ac:dyDescent="0.25">
      <c r="B615" s="605" t="str">
        <f>IF(Notes!E276="","",Notes!E276)</f>
        <v/>
      </c>
      <c r="C615" s="605"/>
      <c r="D615" s="605"/>
      <c r="E615" s="605"/>
      <c r="F615" s="605"/>
      <c r="G615" s="605"/>
      <c r="H615" s="605"/>
      <c r="I615" s="605"/>
      <c r="J615" s="605"/>
      <c r="K615" s="605"/>
      <c r="L615" s="605"/>
      <c r="M615" s="605"/>
      <c r="N615" s="605"/>
      <c r="O615" s="605"/>
      <c r="P615" s="605"/>
      <c r="Q615" s="605"/>
      <c r="R615" s="605"/>
      <c r="S615" s="605"/>
      <c r="T615" s="605"/>
      <c r="U615" s="605"/>
      <c r="V615" s="605"/>
      <c r="W615" s="605"/>
      <c r="X615" s="605"/>
      <c r="Y615" s="605"/>
      <c r="Z615" s="605"/>
      <c r="AA615" s="605"/>
      <c r="AB615" s="605"/>
      <c r="AC615" s="605"/>
      <c r="AD615" s="605"/>
      <c r="AE615" s="605"/>
      <c r="AF615" s="605"/>
    </row>
    <row r="616" spans="2:32" ht="15" customHeight="1" x14ac:dyDescent="0.25">
      <c r="B616" s="605" t="str">
        <f>IF(Notes!E277="","",Notes!E277)</f>
        <v/>
      </c>
      <c r="C616" s="605"/>
      <c r="D616" s="605"/>
      <c r="E616" s="605"/>
      <c r="F616" s="605"/>
      <c r="G616" s="605"/>
      <c r="H616" s="605"/>
      <c r="I616" s="605"/>
      <c r="J616" s="605"/>
      <c r="K616" s="605"/>
      <c r="L616" s="605"/>
      <c r="M616" s="605"/>
      <c r="N616" s="605"/>
      <c r="O616" s="605"/>
      <c r="P616" s="605"/>
      <c r="Q616" s="605"/>
      <c r="R616" s="605"/>
      <c r="S616" s="605"/>
      <c r="T616" s="605"/>
      <c r="U616" s="605"/>
      <c r="V616" s="605"/>
      <c r="W616" s="605"/>
      <c r="X616" s="605"/>
      <c r="Y616" s="605"/>
      <c r="Z616" s="605"/>
      <c r="AA616" s="605"/>
      <c r="AB616" s="605"/>
      <c r="AC616" s="605"/>
      <c r="AD616" s="605"/>
      <c r="AE616" s="605"/>
      <c r="AF616" s="605"/>
    </row>
    <row r="617" spans="2:32" ht="15" customHeight="1" x14ac:dyDescent="0.25">
      <c r="B617" s="605" t="str">
        <f>IF(Notes!E278="","",Notes!E278)</f>
        <v/>
      </c>
      <c r="C617" s="605"/>
      <c r="D617" s="605"/>
      <c r="E617" s="605"/>
      <c r="F617" s="605"/>
      <c r="G617" s="605"/>
      <c r="H617" s="605"/>
      <c r="I617" s="605"/>
      <c r="J617" s="605"/>
      <c r="K617" s="605"/>
      <c r="L617" s="605"/>
      <c r="M617" s="605"/>
      <c r="N617" s="605"/>
      <c r="O617" s="605"/>
      <c r="P617" s="605"/>
      <c r="Q617" s="605"/>
      <c r="R617" s="605"/>
      <c r="S617" s="605"/>
      <c r="T617" s="605"/>
      <c r="U617" s="605"/>
      <c r="V617" s="605"/>
      <c r="W617" s="605"/>
      <c r="X617" s="605"/>
      <c r="Y617" s="605"/>
      <c r="Z617" s="605"/>
      <c r="AA617" s="605"/>
      <c r="AB617" s="605"/>
      <c r="AC617" s="605"/>
      <c r="AD617" s="605"/>
      <c r="AE617" s="605"/>
      <c r="AF617" s="605"/>
    </row>
    <row r="618" spans="2:32" ht="15" customHeight="1" x14ac:dyDescent="0.25">
      <c r="B618" s="605" t="str">
        <f>IF(Notes!E279="","",Notes!E279)</f>
        <v/>
      </c>
      <c r="C618" s="605"/>
      <c r="D618" s="605"/>
      <c r="E618" s="605"/>
      <c r="F618" s="605"/>
      <c r="G618" s="605"/>
      <c r="H618" s="605"/>
      <c r="I618" s="605"/>
      <c r="J618" s="605"/>
      <c r="K618" s="605"/>
      <c r="L618" s="605"/>
      <c r="M618" s="605"/>
      <c r="N618" s="605"/>
      <c r="O618" s="605"/>
      <c r="P618" s="605"/>
      <c r="Q618" s="605"/>
      <c r="R618" s="605"/>
      <c r="S618" s="605"/>
      <c r="T618" s="605"/>
      <c r="U618" s="605"/>
      <c r="V618" s="605"/>
      <c r="W618" s="605"/>
      <c r="X618" s="605"/>
      <c r="Y618" s="605"/>
      <c r="Z618" s="605"/>
      <c r="AA618" s="605"/>
      <c r="AB618" s="605"/>
      <c r="AC618" s="605"/>
      <c r="AD618" s="605"/>
      <c r="AE618" s="605"/>
      <c r="AF618" s="605"/>
    </row>
    <row r="619" spans="2:32" ht="15" customHeight="1" x14ac:dyDescent="0.25">
      <c r="B619" s="605" t="str">
        <f>IF(Notes!E280="","",Notes!E280)</f>
        <v/>
      </c>
      <c r="C619" s="605"/>
      <c r="D619" s="605"/>
      <c r="E619" s="605"/>
      <c r="F619" s="605"/>
      <c r="G619" s="605"/>
      <c r="H619" s="605"/>
      <c r="I619" s="605"/>
      <c r="J619" s="605"/>
      <c r="K619" s="605"/>
      <c r="L619" s="605"/>
      <c r="M619" s="605"/>
      <c r="N619" s="605"/>
      <c r="O619" s="605"/>
      <c r="P619" s="605"/>
      <c r="Q619" s="605"/>
      <c r="R619" s="605"/>
      <c r="S619" s="605"/>
      <c r="T619" s="605"/>
      <c r="U619" s="605"/>
      <c r="V619" s="605"/>
      <c r="W619" s="605"/>
      <c r="X619" s="605"/>
      <c r="Y619" s="605"/>
      <c r="Z619" s="605"/>
      <c r="AA619" s="605"/>
      <c r="AB619" s="605"/>
      <c r="AC619" s="605"/>
      <c r="AD619" s="605"/>
      <c r="AE619" s="605"/>
      <c r="AF619" s="605"/>
    </row>
    <row r="620" spans="2:32" ht="15" customHeight="1" x14ac:dyDescent="0.25">
      <c r="B620" s="605" t="str">
        <f>IF(Notes!E281="","",Notes!E281)</f>
        <v/>
      </c>
      <c r="C620" s="605"/>
      <c r="D620" s="605"/>
      <c r="E620" s="605"/>
      <c r="F620" s="605"/>
      <c r="G620" s="605"/>
      <c r="H620" s="605"/>
      <c r="I620" s="605"/>
      <c r="J620" s="605"/>
      <c r="K620" s="605"/>
      <c r="L620" s="605"/>
      <c r="M620" s="605"/>
      <c r="N620" s="605"/>
      <c r="O620" s="605"/>
      <c r="P620" s="605"/>
      <c r="Q620" s="605"/>
      <c r="R620" s="605"/>
      <c r="S620" s="605"/>
      <c r="T620" s="605"/>
      <c r="U620" s="605"/>
      <c r="V620" s="605"/>
      <c r="W620" s="605"/>
      <c r="X620" s="605"/>
      <c r="Y620" s="605"/>
      <c r="Z620" s="605"/>
      <c r="AA620" s="605"/>
      <c r="AB620" s="605"/>
      <c r="AC620" s="605"/>
      <c r="AD620" s="605"/>
      <c r="AE620" s="605"/>
      <c r="AF620" s="605"/>
    </row>
    <row r="621" spans="2:32" ht="15" customHeight="1" x14ac:dyDescent="0.25">
      <c r="B621" s="605" t="str">
        <f>IF(Notes!E282="","",Notes!E282)</f>
        <v/>
      </c>
      <c r="C621" s="605"/>
      <c r="D621" s="605"/>
      <c r="E621" s="605"/>
      <c r="F621" s="605"/>
      <c r="G621" s="605"/>
      <c r="H621" s="605"/>
      <c r="I621" s="605"/>
      <c r="J621" s="605"/>
      <c r="K621" s="605"/>
      <c r="L621" s="605"/>
      <c r="M621" s="605"/>
      <c r="N621" s="605"/>
      <c r="O621" s="605"/>
      <c r="P621" s="605"/>
      <c r="Q621" s="605"/>
      <c r="R621" s="605"/>
      <c r="S621" s="605"/>
      <c r="T621" s="605"/>
      <c r="U621" s="605"/>
      <c r="V621" s="605"/>
      <c r="W621" s="605"/>
      <c r="X621" s="605"/>
      <c r="Y621" s="605"/>
      <c r="Z621" s="605"/>
      <c r="AA621" s="605"/>
      <c r="AB621" s="605"/>
      <c r="AC621" s="605"/>
      <c r="AD621" s="605"/>
      <c r="AE621" s="605"/>
      <c r="AF621" s="605"/>
    </row>
    <row r="622" spans="2:32" ht="15" customHeight="1" x14ac:dyDescent="0.25">
      <c r="B622" s="605" t="str">
        <f>IF(Notes!E283="","",Notes!E283)</f>
        <v/>
      </c>
      <c r="C622" s="605"/>
      <c r="D622" s="605"/>
      <c r="E622" s="605"/>
      <c r="F622" s="605"/>
      <c r="G622" s="605"/>
      <c r="H622" s="605"/>
      <c r="I622" s="605"/>
      <c r="J622" s="605"/>
      <c r="K622" s="605"/>
      <c r="L622" s="605"/>
      <c r="M622" s="605"/>
      <c r="N622" s="605"/>
      <c r="O622" s="605"/>
      <c r="P622" s="605"/>
      <c r="Q622" s="605"/>
      <c r="R622" s="605"/>
      <c r="S622" s="605"/>
      <c r="T622" s="605"/>
      <c r="U622" s="605"/>
      <c r="V622" s="605"/>
      <c r="W622" s="605"/>
      <c r="X622" s="605"/>
      <c r="Y622" s="605"/>
      <c r="Z622" s="605"/>
      <c r="AA622" s="605"/>
      <c r="AB622" s="605"/>
      <c r="AC622" s="605"/>
      <c r="AD622" s="605"/>
      <c r="AE622" s="605"/>
      <c r="AF622" s="605"/>
    </row>
    <row r="623" spans="2:32" ht="15" customHeight="1" x14ac:dyDescent="0.25">
      <c r="B623" s="605" t="str">
        <f>IF(Notes!E284="","",Notes!E284)</f>
        <v/>
      </c>
      <c r="C623" s="605"/>
      <c r="D623" s="605"/>
      <c r="E623" s="605"/>
      <c r="F623" s="605"/>
      <c r="G623" s="605"/>
      <c r="H623" s="605"/>
      <c r="I623" s="605"/>
      <c r="J623" s="605"/>
      <c r="K623" s="605"/>
      <c r="L623" s="605"/>
      <c r="M623" s="605"/>
      <c r="N623" s="605"/>
      <c r="O623" s="605"/>
      <c r="P623" s="605"/>
      <c r="Q623" s="605"/>
      <c r="R623" s="605"/>
      <c r="S623" s="605"/>
      <c r="T623" s="605"/>
      <c r="U623" s="605"/>
      <c r="V623" s="605"/>
      <c r="W623" s="605"/>
      <c r="X623" s="605"/>
      <c r="Y623" s="605"/>
      <c r="Z623" s="605"/>
      <c r="AA623" s="605"/>
      <c r="AB623" s="605"/>
      <c r="AC623" s="605"/>
      <c r="AD623" s="605"/>
      <c r="AE623" s="605"/>
      <c r="AF623" s="605"/>
    </row>
    <row r="624" spans="2:32" ht="15" customHeight="1" x14ac:dyDescent="0.25">
      <c r="B624" s="605" t="str">
        <f>IF(Notes!E285="","",Notes!E285)</f>
        <v/>
      </c>
      <c r="C624" s="605"/>
      <c r="D624" s="605"/>
      <c r="E624" s="605"/>
      <c r="F624" s="605"/>
      <c r="G624" s="605"/>
      <c r="H624" s="605"/>
      <c r="I624" s="605"/>
      <c r="J624" s="605"/>
      <c r="K624" s="605"/>
      <c r="L624" s="605"/>
      <c r="M624" s="605"/>
      <c r="N624" s="605"/>
      <c r="O624" s="605"/>
      <c r="P624" s="605"/>
      <c r="Q624" s="605"/>
      <c r="R624" s="605"/>
      <c r="S624" s="605"/>
      <c r="T624" s="605"/>
      <c r="U624" s="605"/>
      <c r="V624" s="605"/>
      <c r="W624" s="605"/>
      <c r="X624" s="605"/>
      <c r="Y624" s="605"/>
      <c r="Z624" s="605"/>
      <c r="AA624" s="605"/>
      <c r="AB624" s="605"/>
      <c r="AC624" s="605"/>
      <c r="AD624" s="605"/>
      <c r="AE624" s="605"/>
      <c r="AF624" s="605"/>
    </row>
    <row r="625" spans="2:32" ht="15" customHeight="1" x14ac:dyDescent="0.25">
      <c r="B625" s="605" t="str">
        <f>IF(Notes!E286="","",Notes!E286)</f>
        <v/>
      </c>
      <c r="C625" s="605"/>
      <c r="D625" s="605"/>
      <c r="E625" s="605"/>
      <c r="F625" s="605"/>
      <c r="G625" s="605"/>
      <c r="H625" s="605"/>
      <c r="I625" s="605"/>
      <c r="J625" s="605"/>
      <c r="K625" s="605"/>
      <c r="L625" s="605"/>
      <c r="M625" s="605"/>
      <c r="N625" s="605"/>
      <c r="O625" s="605"/>
      <c r="P625" s="605"/>
      <c r="Q625" s="605"/>
      <c r="R625" s="605"/>
      <c r="S625" s="605"/>
      <c r="T625" s="605"/>
      <c r="U625" s="605"/>
      <c r="V625" s="605"/>
      <c r="W625" s="605"/>
      <c r="X625" s="605"/>
      <c r="Y625" s="605"/>
      <c r="Z625" s="605"/>
      <c r="AA625" s="605"/>
      <c r="AB625" s="605"/>
      <c r="AC625" s="605"/>
      <c r="AD625" s="605"/>
      <c r="AE625" s="605"/>
      <c r="AF625" s="605"/>
    </row>
    <row r="626" spans="2:32" ht="15" customHeight="1" x14ac:dyDescent="0.25">
      <c r="B626" s="605" t="str">
        <f>IF(Notes!E287="","",Notes!E287)</f>
        <v/>
      </c>
      <c r="C626" s="605"/>
      <c r="D626" s="605"/>
      <c r="E626" s="605"/>
      <c r="F626" s="605"/>
      <c r="G626" s="605"/>
      <c r="H626" s="605"/>
      <c r="I626" s="605"/>
      <c r="J626" s="605"/>
      <c r="K626" s="605"/>
      <c r="L626" s="605"/>
      <c r="M626" s="605"/>
      <c r="N626" s="605"/>
      <c r="O626" s="605"/>
      <c r="P626" s="605"/>
      <c r="Q626" s="605"/>
      <c r="R626" s="605"/>
      <c r="S626" s="605"/>
      <c r="T626" s="605"/>
      <c r="U626" s="605"/>
      <c r="V626" s="605"/>
      <c r="W626" s="605"/>
      <c r="X626" s="605"/>
      <c r="Y626" s="605"/>
      <c r="Z626" s="605"/>
      <c r="AA626" s="605"/>
      <c r="AB626" s="605"/>
      <c r="AC626" s="605"/>
      <c r="AD626" s="605"/>
      <c r="AE626" s="605"/>
      <c r="AF626" s="605"/>
    </row>
    <row r="627" spans="2:32" ht="15" customHeight="1" x14ac:dyDescent="0.25">
      <c r="B627" s="605" t="str">
        <f>IF(Notes!E288="","",Notes!E288)</f>
        <v/>
      </c>
      <c r="C627" s="605"/>
      <c r="D627" s="605"/>
      <c r="E627" s="605"/>
      <c r="F627" s="605"/>
      <c r="G627" s="605"/>
      <c r="H627" s="605"/>
      <c r="I627" s="605"/>
      <c r="J627" s="605"/>
      <c r="K627" s="605"/>
      <c r="L627" s="605"/>
      <c r="M627" s="605"/>
      <c r="N627" s="605"/>
      <c r="O627" s="605"/>
      <c r="P627" s="605"/>
      <c r="Q627" s="605"/>
      <c r="R627" s="605"/>
      <c r="S627" s="605"/>
      <c r="T627" s="605"/>
      <c r="U627" s="605"/>
      <c r="V627" s="605"/>
      <c r="W627" s="605"/>
      <c r="X627" s="605"/>
      <c r="Y627" s="605"/>
      <c r="Z627" s="605"/>
      <c r="AA627" s="605"/>
      <c r="AB627" s="605"/>
      <c r="AC627" s="605"/>
      <c r="AD627" s="605"/>
      <c r="AE627" s="605"/>
      <c r="AF627" s="605"/>
    </row>
    <row r="628" spans="2:32" ht="15" customHeight="1" x14ac:dyDescent="0.25">
      <c r="B628" s="605" t="str">
        <f>IF(Notes!E289="","",Notes!E289)</f>
        <v/>
      </c>
      <c r="C628" s="605"/>
      <c r="D628" s="605"/>
      <c r="E628" s="605"/>
      <c r="F628" s="605"/>
      <c r="G628" s="605"/>
      <c r="H628" s="605"/>
      <c r="I628" s="605"/>
      <c r="J628" s="605"/>
      <c r="K628" s="605"/>
      <c r="L628" s="605"/>
      <c r="M628" s="605"/>
      <c r="N628" s="605"/>
      <c r="O628" s="605"/>
      <c r="P628" s="605"/>
      <c r="Q628" s="605"/>
      <c r="R628" s="605"/>
      <c r="S628" s="605"/>
      <c r="T628" s="605"/>
      <c r="U628" s="605"/>
      <c r="V628" s="605"/>
      <c r="W628" s="605"/>
      <c r="X628" s="605"/>
      <c r="Y628" s="605"/>
      <c r="Z628" s="605"/>
      <c r="AA628" s="605"/>
      <c r="AB628" s="605"/>
      <c r="AC628" s="605"/>
      <c r="AD628" s="605"/>
      <c r="AE628" s="605"/>
      <c r="AF628" s="605"/>
    </row>
    <row r="629" spans="2:32" ht="15" customHeight="1" x14ac:dyDescent="0.25">
      <c r="B629" s="605" t="str">
        <f>IF(Notes!E290="","",Notes!E290)</f>
        <v/>
      </c>
      <c r="C629" s="605"/>
      <c r="D629" s="605"/>
      <c r="E629" s="605"/>
      <c r="F629" s="605"/>
      <c r="G629" s="605"/>
      <c r="H629" s="605"/>
      <c r="I629" s="605"/>
      <c r="J629" s="605"/>
      <c r="K629" s="605"/>
      <c r="L629" s="605"/>
      <c r="M629" s="605"/>
      <c r="N629" s="605"/>
      <c r="O629" s="605"/>
      <c r="P629" s="605"/>
      <c r="Q629" s="605"/>
      <c r="R629" s="605"/>
      <c r="S629" s="605"/>
      <c r="T629" s="605"/>
      <c r="U629" s="605"/>
      <c r="V629" s="605"/>
      <c r="W629" s="605"/>
      <c r="X629" s="605"/>
      <c r="Y629" s="605"/>
      <c r="Z629" s="605"/>
      <c r="AA629" s="605"/>
      <c r="AB629" s="605"/>
      <c r="AC629" s="605"/>
      <c r="AD629" s="605"/>
      <c r="AE629" s="605"/>
      <c r="AF629" s="605"/>
    </row>
    <row r="630" spans="2:32" ht="15" customHeight="1" x14ac:dyDescent="0.25">
      <c r="B630" s="605" t="str">
        <f>IF(Notes!E291="","",Notes!E291)</f>
        <v/>
      </c>
      <c r="C630" s="605"/>
      <c r="D630" s="605"/>
      <c r="E630" s="605"/>
      <c r="F630" s="605"/>
      <c r="G630" s="605"/>
      <c r="H630" s="605"/>
      <c r="I630" s="605"/>
      <c r="J630" s="605"/>
      <c r="K630" s="605"/>
      <c r="L630" s="605"/>
      <c r="M630" s="605"/>
      <c r="N630" s="605"/>
      <c r="O630" s="605"/>
      <c r="P630" s="605"/>
      <c r="Q630" s="605"/>
      <c r="R630" s="605"/>
      <c r="S630" s="605"/>
      <c r="T630" s="605"/>
      <c r="U630" s="605"/>
      <c r="V630" s="605"/>
      <c r="W630" s="605"/>
      <c r="X630" s="605"/>
      <c r="Y630" s="605"/>
      <c r="Z630" s="605"/>
      <c r="AA630" s="605"/>
      <c r="AB630" s="605"/>
      <c r="AC630" s="605"/>
      <c r="AD630" s="605"/>
      <c r="AE630" s="605"/>
      <c r="AF630" s="605"/>
    </row>
    <row r="631" spans="2:32" ht="15" customHeight="1" x14ac:dyDescent="0.25">
      <c r="B631" s="605" t="str">
        <f>IF(Notes!E292="","",Notes!E292)</f>
        <v/>
      </c>
      <c r="C631" s="605"/>
      <c r="D631" s="605"/>
      <c r="E631" s="605"/>
      <c r="F631" s="605"/>
      <c r="G631" s="605"/>
      <c r="H631" s="605"/>
      <c r="I631" s="605"/>
      <c r="J631" s="605"/>
      <c r="K631" s="605"/>
      <c r="L631" s="605"/>
      <c r="M631" s="605"/>
      <c r="N631" s="605"/>
      <c r="O631" s="605"/>
      <c r="P631" s="605"/>
      <c r="Q631" s="605"/>
      <c r="R631" s="605"/>
      <c r="S631" s="605"/>
      <c r="T631" s="605"/>
      <c r="U631" s="605"/>
      <c r="V631" s="605"/>
      <c r="W631" s="605"/>
      <c r="X631" s="605"/>
      <c r="Y631" s="605"/>
      <c r="Z631" s="605"/>
      <c r="AA631" s="605"/>
      <c r="AB631" s="605"/>
      <c r="AC631" s="605"/>
      <c r="AD631" s="605"/>
      <c r="AE631" s="605"/>
      <c r="AF631" s="605"/>
    </row>
    <row r="632" spans="2:32" ht="15" customHeight="1" x14ac:dyDescent="0.25">
      <c r="B632" s="605" t="str">
        <f>IF(Notes!E293="","",Notes!E293)</f>
        <v/>
      </c>
      <c r="C632" s="605"/>
      <c r="D632" s="605"/>
      <c r="E632" s="605"/>
      <c r="F632" s="605"/>
      <c r="G632" s="605"/>
      <c r="H632" s="605"/>
      <c r="I632" s="605"/>
      <c r="J632" s="605"/>
      <c r="K632" s="605"/>
      <c r="L632" s="605"/>
      <c r="M632" s="605"/>
      <c r="N632" s="605"/>
      <c r="O632" s="605"/>
      <c r="P632" s="605"/>
      <c r="Q632" s="605"/>
      <c r="R632" s="605"/>
      <c r="S632" s="605"/>
      <c r="T632" s="605"/>
      <c r="U632" s="605"/>
      <c r="V632" s="605"/>
      <c r="W632" s="605"/>
      <c r="X632" s="605"/>
      <c r="Y632" s="605"/>
      <c r="Z632" s="605"/>
      <c r="AA632" s="605"/>
      <c r="AB632" s="605"/>
      <c r="AC632" s="605"/>
      <c r="AD632" s="605"/>
      <c r="AE632" s="605"/>
      <c r="AF632" s="605"/>
    </row>
    <row r="633" spans="2:32" ht="15" customHeight="1" x14ac:dyDescent="0.25">
      <c r="B633" s="605" t="str">
        <f>IF(Notes!E294="","",Notes!E294)</f>
        <v/>
      </c>
      <c r="C633" s="605"/>
      <c r="D633" s="605"/>
      <c r="E633" s="605"/>
      <c r="F633" s="605"/>
      <c r="G633" s="605"/>
      <c r="H633" s="605"/>
      <c r="I633" s="605"/>
      <c r="J633" s="605"/>
      <c r="K633" s="605"/>
      <c r="L633" s="605"/>
      <c r="M633" s="605"/>
      <c r="N633" s="605"/>
      <c r="O633" s="605"/>
      <c r="P633" s="605"/>
      <c r="Q633" s="605"/>
      <c r="R633" s="605"/>
      <c r="S633" s="605"/>
      <c r="T633" s="605"/>
      <c r="U633" s="605"/>
      <c r="V633" s="605"/>
      <c r="W633" s="605"/>
      <c r="X633" s="605"/>
      <c r="Y633" s="605"/>
      <c r="Z633" s="605"/>
      <c r="AA633" s="605"/>
      <c r="AB633" s="605"/>
      <c r="AC633" s="605"/>
      <c r="AD633" s="605"/>
      <c r="AE633" s="605"/>
      <c r="AF633" s="605"/>
    </row>
    <row r="634" spans="2:32" ht="15" customHeight="1" x14ac:dyDescent="0.25">
      <c r="B634" s="605" t="str">
        <f>IF(Notes!E295="","",Notes!E295)</f>
        <v/>
      </c>
      <c r="C634" s="605"/>
      <c r="D634" s="605"/>
      <c r="E634" s="605"/>
      <c r="F634" s="605"/>
      <c r="G634" s="605"/>
      <c r="H634" s="605"/>
      <c r="I634" s="605"/>
      <c r="J634" s="605"/>
      <c r="K634" s="605"/>
      <c r="L634" s="605"/>
      <c r="M634" s="605"/>
      <c r="N634" s="605"/>
      <c r="O634" s="605"/>
      <c r="P634" s="605"/>
      <c r="Q634" s="605"/>
      <c r="R634" s="605"/>
      <c r="S634" s="605"/>
      <c r="T634" s="605"/>
      <c r="U634" s="605"/>
      <c r="V634" s="605"/>
      <c r="W634" s="605"/>
      <c r="X634" s="605"/>
      <c r="Y634" s="605"/>
      <c r="Z634" s="605"/>
      <c r="AA634" s="605"/>
      <c r="AB634" s="605"/>
      <c r="AC634" s="605"/>
      <c r="AD634" s="605"/>
      <c r="AE634" s="605"/>
      <c r="AF634" s="605"/>
    </row>
    <row r="635" spans="2:32" ht="15" customHeight="1" x14ac:dyDescent="0.25">
      <c r="B635" s="605" t="str">
        <f>IF(Notes!E296="","",Notes!E296)</f>
        <v/>
      </c>
      <c r="C635" s="605"/>
      <c r="D635" s="605"/>
      <c r="E635" s="605"/>
      <c r="F635" s="605"/>
      <c r="G635" s="605"/>
      <c r="H635" s="605"/>
      <c r="I635" s="605"/>
      <c r="J635" s="605"/>
      <c r="K635" s="605"/>
      <c r="L635" s="605"/>
      <c r="M635" s="605"/>
      <c r="N635" s="605"/>
      <c r="O635" s="605"/>
      <c r="P635" s="605"/>
      <c r="Q635" s="605"/>
      <c r="R635" s="605"/>
      <c r="S635" s="605"/>
      <c r="T635" s="605"/>
      <c r="U635" s="605"/>
      <c r="V635" s="605"/>
      <c r="W635" s="605"/>
      <c r="X635" s="605"/>
      <c r="Y635" s="605"/>
      <c r="Z635" s="605"/>
      <c r="AA635" s="605"/>
      <c r="AB635" s="605"/>
      <c r="AC635" s="605"/>
      <c r="AD635" s="605"/>
      <c r="AE635" s="605"/>
      <c r="AF635" s="605"/>
    </row>
    <row r="636" spans="2:32" ht="15" customHeight="1" x14ac:dyDescent="0.25">
      <c r="B636" s="605" t="str">
        <f>IF(Notes!E297="","",Notes!E297)</f>
        <v/>
      </c>
      <c r="C636" s="605"/>
      <c r="D636" s="605"/>
      <c r="E636" s="605"/>
      <c r="F636" s="605"/>
      <c r="G636" s="605"/>
      <c r="H636" s="605"/>
      <c r="I636" s="605"/>
      <c r="J636" s="605"/>
      <c r="K636" s="605"/>
      <c r="L636" s="605"/>
      <c r="M636" s="605"/>
      <c r="N636" s="605"/>
      <c r="O636" s="605"/>
      <c r="P636" s="605"/>
      <c r="Q636" s="605"/>
      <c r="R636" s="605"/>
      <c r="S636" s="605"/>
      <c r="T636" s="605"/>
      <c r="U636" s="605"/>
      <c r="V636" s="605"/>
      <c r="W636" s="605"/>
      <c r="X636" s="605"/>
      <c r="Y636" s="605"/>
      <c r="Z636" s="605"/>
      <c r="AA636" s="605"/>
      <c r="AB636" s="605"/>
      <c r="AC636" s="605"/>
      <c r="AD636" s="605"/>
      <c r="AE636" s="605"/>
      <c r="AF636" s="605"/>
    </row>
    <row r="637" spans="2:32" ht="15" customHeight="1" x14ac:dyDescent="0.25">
      <c r="B637" s="605" t="str">
        <f>IF(Notes!E298="","",Notes!E298)</f>
        <v/>
      </c>
      <c r="C637" s="605"/>
      <c r="D637" s="605"/>
      <c r="E637" s="605"/>
      <c r="F637" s="605"/>
      <c r="G637" s="605"/>
      <c r="H637" s="605"/>
      <c r="I637" s="605"/>
      <c r="J637" s="605"/>
      <c r="K637" s="605"/>
      <c r="L637" s="605"/>
      <c r="M637" s="605"/>
      <c r="N637" s="605"/>
      <c r="O637" s="605"/>
      <c r="P637" s="605"/>
      <c r="Q637" s="605"/>
      <c r="R637" s="605"/>
      <c r="S637" s="605"/>
      <c r="T637" s="605"/>
      <c r="U637" s="605"/>
      <c r="V637" s="605"/>
      <c r="W637" s="605"/>
      <c r="X637" s="605"/>
      <c r="Y637" s="605"/>
      <c r="Z637" s="605"/>
      <c r="AA637" s="605"/>
      <c r="AB637" s="605"/>
      <c r="AC637" s="605"/>
      <c r="AD637" s="605"/>
      <c r="AE637" s="605"/>
      <c r="AF637" s="605"/>
    </row>
    <row r="638" spans="2:32" ht="15" customHeight="1" x14ac:dyDescent="0.25">
      <c r="B638" s="605" t="str">
        <f>IF(Notes!E299="","",Notes!E299)</f>
        <v/>
      </c>
      <c r="C638" s="605"/>
      <c r="D638" s="605"/>
      <c r="E638" s="605"/>
      <c r="F638" s="605"/>
      <c r="G638" s="605"/>
      <c r="H638" s="605"/>
      <c r="I638" s="605"/>
      <c r="J638" s="605"/>
      <c r="K638" s="605"/>
      <c r="L638" s="605"/>
      <c r="M638" s="605"/>
      <c r="N638" s="605"/>
      <c r="O638" s="605"/>
      <c r="P638" s="605"/>
      <c r="Q638" s="605"/>
      <c r="R638" s="605"/>
      <c r="S638" s="605"/>
      <c r="T638" s="605"/>
      <c r="U638" s="605"/>
      <c r="V638" s="605"/>
      <c r="W638" s="605"/>
      <c r="X638" s="605"/>
      <c r="Y638" s="605"/>
      <c r="Z638" s="605"/>
      <c r="AA638" s="605"/>
      <c r="AB638" s="605"/>
      <c r="AC638" s="605"/>
      <c r="AD638" s="605"/>
      <c r="AE638" s="605"/>
      <c r="AF638" s="605"/>
    </row>
    <row r="639" spans="2:32" ht="15" customHeight="1" x14ac:dyDescent="0.25">
      <c r="B639" s="605" t="str">
        <f>IF(Notes!E300="","",Notes!E300)</f>
        <v/>
      </c>
      <c r="C639" s="605"/>
      <c r="D639" s="605"/>
      <c r="E639" s="605"/>
      <c r="F639" s="605"/>
      <c r="G639" s="605"/>
      <c r="H639" s="605"/>
      <c r="I639" s="605"/>
      <c r="J639" s="605"/>
      <c r="K639" s="605"/>
      <c r="L639" s="605"/>
      <c r="M639" s="605"/>
      <c r="N639" s="605"/>
      <c r="O639" s="605"/>
      <c r="P639" s="605"/>
      <c r="Q639" s="605"/>
      <c r="R639" s="605"/>
      <c r="S639" s="605"/>
      <c r="T639" s="605"/>
      <c r="U639" s="605"/>
      <c r="V639" s="605"/>
      <c r="W639" s="605"/>
      <c r="X639" s="605"/>
      <c r="Y639" s="605"/>
      <c r="Z639" s="605"/>
      <c r="AA639" s="605"/>
      <c r="AB639" s="605"/>
      <c r="AC639" s="605"/>
      <c r="AD639" s="605"/>
      <c r="AE639" s="605"/>
      <c r="AF639" s="605"/>
    </row>
    <row r="640" spans="2:32" ht="15" customHeight="1" x14ac:dyDescent="0.25">
      <c r="B640" s="605" t="str">
        <f>IF(Notes!E301="","",Notes!E301)</f>
        <v/>
      </c>
      <c r="C640" s="605"/>
      <c r="D640" s="605"/>
      <c r="E640" s="605"/>
      <c r="F640" s="605"/>
      <c r="G640" s="605"/>
      <c r="H640" s="605"/>
      <c r="I640" s="605"/>
      <c r="J640" s="605"/>
      <c r="K640" s="605"/>
      <c r="L640" s="605"/>
      <c r="M640" s="605"/>
      <c r="N640" s="605"/>
      <c r="O640" s="605"/>
      <c r="P640" s="605"/>
      <c r="Q640" s="605"/>
      <c r="R640" s="605"/>
      <c r="S640" s="605"/>
      <c r="T640" s="605"/>
      <c r="U640" s="605"/>
      <c r="V640" s="605"/>
      <c r="W640" s="605"/>
      <c r="X640" s="605"/>
      <c r="Y640" s="605"/>
      <c r="Z640" s="605"/>
      <c r="AA640" s="605"/>
      <c r="AB640" s="605"/>
      <c r="AC640" s="605"/>
      <c r="AD640" s="605"/>
      <c r="AE640" s="605"/>
      <c r="AF640" s="605"/>
    </row>
    <row r="641" spans="2:32" ht="15" customHeight="1" x14ac:dyDescent="0.25">
      <c r="B641" s="605" t="str">
        <f>IF(Notes!E302="","",Notes!E302)</f>
        <v/>
      </c>
      <c r="C641" s="605"/>
      <c r="D641" s="605"/>
      <c r="E641" s="605"/>
      <c r="F641" s="605"/>
      <c r="G641" s="605"/>
      <c r="H641" s="605"/>
      <c r="I641" s="605"/>
      <c r="J641" s="605"/>
      <c r="K641" s="605"/>
      <c r="L641" s="605"/>
      <c r="M641" s="605"/>
      <c r="N641" s="605"/>
      <c r="O641" s="605"/>
      <c r="P641" s="605"/>
      <c r="Q641" s="605"/>
      <c r="R641" s="605"/>
      <c r="S641" s="605"/>
      <c r="T641" s="605"/>
      <c r="U641" s="605"/>
      <c r="V641" s="605"/>
      <c r="W641" s="605"/>
      <c r="X641" s="605"/>
      <c r="Y641" s="605"/>
      <c r="Z641" s="605"/>
      <c r="AA641" s="605"/>
      <c r="AB641" s="605"/>
      <c r="AC641" s="605"/>
      <c r="AD641" s="605"/>
      <c r="AE641" s="605"/>
      <c r="AF641" s="605"/>
    </row>
    <row r="642" spans="2:32" ht="15" customHeight="1" x14ac:dyDescent="0.25">
      <c r="B642" s="605" t="str">
        <f>IF(Notes!E303="","",Notes!E303)</f>
        <v/>
      </c>
      <c r="C642" s="605"/>
      <c r="D642" s="605"/>
      <c r="E642" s="605"/>
      <c r="F642" s="605"/>
      <c r="G642" s="605"/>
      <c r="H642" s="605"/>
      <c r="I642" s="605"/>
      <c r="J642" s="605"/>
      <c r="K642" s="605"/>
      <c r="L642" s="605"/>
      <c r="M642" s="605"/>
      <c r="N642" s="605"/>
      <c r="O642" s="605"/>
      <c r="P642" s="605"/>
      <c r="Q642" s="605"/>
      <c r="R642" s="605"/>
      <c r="S642" s="605"/>
      <c r="T642" s="605"/>
      <c r="U642" s="605"/>
      <c r="V642" s="605"/>
      <c r="W642" s="605"/>
      <c r="X642" s="605"/>
      <c r="Y642" s="605"/>
      <c r="Z642" s="605"/>
      <c r="AA642" s="605"/>
      <c r="AB642" s="605"/>
      <c r="AC642" s="605"/>
      <c r="AD642" s="605"/>
      <c r="AE642" s="605"/>
      <c r="AF642" s="605"/>
    </row>
    <row r="643" spans="2:32" ht="15" customHeight="1" x14ac:dyDescent="0.25">
      <c r="B643" s="605" t="str">
        <f>IF(Notes!E304="","",Notes!E304)</f>
        <v/>
      </c>
      <c r="C643" s="605"/>
      <c r="D643" s="605"/>
      <c r="E643" s="605"/>
      <c r="F643" s="605"/>
      <c r="G643" s="605"/>
      <c r="H643" s="605"/>
      <c r="I643" s="605"/>
      <c r="J643" s="605"/>
      <c r="K643" s="605"/>
      <c r="L643" s="605"/>
      <c r="M643" s="605"/>
      <c r="N643" s="605"/>
      <c r="O643" s="605"/>
      <c r="P643" s="605"/>
      <c r="Q643" s="605"/>
      <c r="R643" s="605"/>
      <c r="S643" s="605"/>
      <c r="T643" s="605"/>
      <c r="U643" s="605"/>
      <c r="V643" s="605"/>
      <c r="W643" s="605"/>
      <c r="X643" s="605"/>
      <c r="Y643" s="605"/>
      <c r="Z643" s="605"/>
      <c r="AA643" s="605"/>
      <c r="AB643" s="605"/>
      <c r="AC643" s="605"/>
      <c r="AD643" s="605"/>
      <c r="AE643" s="605"/>
      <c r="AF643" s="605"/>
    </row>
    <row r="644" spans="2:32" ht="15" customHeight="1" x14ac:dyDescent="0.25">
      <c r="B644" s="605" t="str">
        <f>IF(Notes!E305="","",Notes!E305)</f>
        <v/>
      </c>
      <c r="C644" s="605"/>
      <c r="D644" s="605"/>
      <c r="E644" s="605"/>
      <c r="F644" s="605"/>
      <c r="G644" s="605"/>
      <c r="H644" s="605"/>
      <c r="I644" s="605"/>
      <c r="J644" s="605"/>
      <c r="K644" s="605"/>
      <c r="L644" s="605"/>
      <c r="M644" s="605"/>
      <c r="N644" s="605"/>
      <c r="O644" s="605"/>
      <c r="P644" s="605"/>
      <c r="Q644" s="605"/>
      <c r="R644" s="605"/>
      <c r="S644" s="605"/>
      <c r="T644" s="605"/>
      <c r="U644" s="605"/>
      <c r="V644" s="605"/>
      <c r="W644" s="605"/>
      <c r="X644" s="605"/>
      <c r="Y644" s="605"/>
      <c r="Z644" s="605"/>
      <c r="AA644" s="605"/>
      <c r="AB644" s="605"/>
      <c r="AC644" s="605"/>
      <c r="AD644" s="605"/>
      <c r="AE644" s="605"/>
      <c r="AF644" s="605"/>
    </row>
    <row r="645" spans="2:32" ht="15" customHeight="1" x14ac:dyDescent="0.25">
      <c r="B645" s="605" t="str">
        <f>IF(Notes!E306="","",Notes!E306)</f>
        <v/>
      </c>
      <c r="C645" s="605"/>
      <c r="D645" s="605"/>
      <c r="E645" s="605"/>
      <c r="F645" s="605"/>
      <c r="G645" s="605"/>
      <c r="H645" s="605"/>
      <c r="I645" s="605"/>
      <c r="J645" s="605"/>
      <c r="K645" s="605"/>
      <c r="L645" s="605"/>
      <c r="M645" s="605"/>
      <c r="N645" s="605"/>
      <c r="O645" s="605"/>
      <c r="P645" s="605"/>
      <c r="Q645" s="605"/>
      <c r="R645" s="605"/>
      <c r="S645" s="605"/>
      <c r="T645" s="605"/>
      <c r="U645" s="605"/>
      <c r="V645" s="605"/>
      <c r="W645" s="605"/>
      <c r="X645" s="605"/>
      <c r="Y645" s="605"/>
      <c r="Z645" s="605"/>
      <c r="AA645" s="605"/>
      <c r="AB645" s="605"/>
      <c r="AC645" s="605"/>
      <c r="AD645" s="605"/>
      <c r="AE645" s="605"/>
      <c r="AF645" s="605"/>
    </row>
    <row r="646" spans="2:32" ht="15" customHeight="1" x14ac:dyDescent="0.25">
      <c r="B646" s="605" t="str">
        <f>IF(Notes!E307="","",Notes!E307)</f>
        <v/>
      </c>
      <c r="C646" s="605"/>
      <c r="D646" s="605"/>
      <c r="E646" s="605"/>
      <c r="F646" s="605"/>
      <c r="G646" s="605"/>
      <c r="H646" s="605"/>
      <c r="I646" s="605"/>
      <c r="J646" s="605"/>
      <c r="K646" s="605"/>
      <c r="L646" s="605"/>
      <c r="M646" s="605"/>
      <c r="N646" s="605"/>
      <c r="O646" s="605"/>
      <c r="P646" s="605"/>
      <c r="Q646" s="605"/>
      <c r="R646" s="605"/>
      <c r="S646" s="605"/>
      <c r="T646" s="605"/>
      <c r="U646" s="605"/>
      <c r="V646" s="605"/>
      <c r="W646" s="605"/>
      <c r="X646" s="605"/>
      <c r="Y646" s="605"/>
      <c r="Z646" s="605"/>
      <c r="AA646" s="605"/>
      <c r="AB646" s="605"/>
      <c r="AC646" s="605"/>
      <c r="AD646" s="605"/>
      <c r="AE646" s="605"/>
      <c r="AF646" s="605"/>
    </row>
    <row r="647" spans="2:32" ht="15" customHeight="1" x14ac:dyDescent="0.25">
      <c r="B647" s="605" t="str">
        <f>IF(Notes!E308="","",Notes!E308)</f>
        <v/>
      </c>
      <c r="C647" s="605"/>
      <c r="D647" s="605"/>
      <c r="E647" s="605"/>
      <c r="F647" s="605"/>
      <c r="G647" s="605"/>
      <c r="H647" s="605"/>
      <c r="I647" s="605"/>
      <c r="J647" s="605"/>
      <c r="K647" s="605"/>
      <c r="L647" s="605"/>
      <c r="M647" s="605"/>
      <c r="N647" s="605"/>
      <c r="O647" s="605"/>
      <c r="P647" s="605"/>
      <c r="Q647" s="605"/>
      <c r="R647" s="605"/>
      <c r="S647" s="605"/>
      <c r="T647" s="605"/>
      <c r="U647" s="605"/>
      <c r="V647" s="605"/>
      <c r="W647" s="605"/>
      <c r="X647" s="605"/>
      <c r="Y647" s="605"/>
      <c r="Z647" s="605"/>
      <c r="AA647" s="605"/>
      <c r="AB647" s="605"/>
      <c r="AC647" s="605"/>
      <c r="AD647" s="605"/>
      <c r="AE647" s="605"/>
      <c r="AF647" s="605"/>
    </row>
    <row r="648" spans="2:32" ht="15" customHeight="1" x14ac:dyDescent="0.25">
      <c r="B648" s="605" t="str">
        <f>IF(Notes!E309="","",Notes!E309)</f>
        <v/>
      </c>
      <c r="C648" s="605"/>
      <c r="D648" s="605"/>
      <c r="E648" s="605"/>
      <c r="F648" s="605"/>
      <c r="G648" s="605"/>
      <c r="H648" s="605"/>
      <c r="I648" s="605"/>
      <c r="J648" s="605"/>
      <c r="K648" s="605"/>
      <c r="L648" s="605"/>
      <c r="M648" s="605"/>
      <c r="N648" s="605"/>
      <c r="O648" s="605"/>
      <c r="P648" s="605"/>
      <c r="Q648" s="605"/>
      <c r="R648" s="605"/>
      <c r="S648" s="605"/>
      <c r="T648" s="605"/>
      <c r="U648" s="605"/>
      <c r="V648" s="605"/>
      <c r="W648" s="605"/>
      <c r="X648" s="605"/>
      <c r="Y648" s="605"/>
      <c r="Z648" s="605"/>
      <c r="AA648" s="605"/>
      <c r="AB648" s="605"/>
      <c r="AC648" s="605"/>
      <c r="AD648" s="605"/>
      <c r="AE648" s="605"/>
      <c r="AF648" s="605"/>
    </row>
    <row r="649" spans="2:32" ht="15" customHeight="1" x14ac:dyDescent="0.25">
      <c r="B649" s="605" t="str">
        <f>IF(Notes!E310="","",Notes!E310)</f>
        <v/>
      </c>
      <c r="C649" s="605"/>
      <c r="D649" s="605"/>
      <c r="E649" s="605"/>
      <c r="F649" s="605"/>
      <c r="G649" s="605"/>
      <c r="H649" s="605"/>
      <c r="I649" s="605"/>
      <c r="J649" s="605"/>
      <c r="K649" s="605"/>
      <c r="L649" s="605"/>
      <c r="M649" s="605"/>
      <c r="N649" s="605"/>
      <c r="O649" s="605"/>
      <c r="P649" s="605"/>
      <c r="Q649" s="605"/>
      <c r="R649" s="605"/>
      <c r="S649" s="605"/>
      <c r="T649" s="605"/>
      <c r="U649" s="605"/>
      <c r="V649" s="605"/>
      <c r="W649" s="605"/>
      <c r="X649" s="605"/>
      <c r="Y649" s="605"/>
      <c r="Z649" s="605"/>
      <c r="AA649" s="605"/>
      <c r="AB649" s="605"/>
      <c r="AC649" s="605"/>
      <c r="AD649" s="605"/>
      <c r="AE649" s="605"/>
      <c r="AF649" s="605"/>
    </row>
    <row r="650" spans="2:32" ht="15" customHeight="1" x14ac:dyDescent="0.25">
      <c r="B650" s="605" t="str">
        <f>IF(Notes!E311="","",Notes!E311)</f>
        <v/>
      </c>
      <c r="C650" s="605"/>
      <c r="D650" s="605"/>
      <c r="E650" s="605"/>
      <c r="F650" s="605"/>
      <c r="G650" s="605"/>
      <c r="H650" s="605"/>
      <c r="I650" s="605"/>
      <c r="J650" s="605"/>
      <c r="K650" s="605"/>
      <c r="L650" s="605"/>
      <c r="M650" s="605"/>
      <c r="N650" s="605"/>
      <c r="O650" s="605"/>
      <c r="P650" s="605"/>
      <c r="Q650" s="605"/>
      <c r="R650" s="605"/>
      <c r="S650" s="605"/>
      <c r="T650" s="605"/>
      <c r="U650" s="605"/>
      <c r="V650" s="605"/>
      <c r="W650" s="605"/>
      <c r="X650" s="605"/>
      <c r="Y650" s="605"/>
      <c r="Z650" s="605"/>
      <c r="AA650" s="605"/>
      <c r="AB650" s="605"/>
      <c r="AC650" s="605"/>
      <c r="AD650" s="605"/>
      <c r="AE650" s="605"/>
      <c r="AF650" s="605"/>
    </row>
    <row r="651" spans="2:32" ht="15" customHeight="1" x14ac:dyDescent="0.25">
      <c r="B651" s="605" t="str">
        <f>IF(Notes!E312="","",Notes!E312)</f>
        <v/>
      </c>
      <c r="C651" s="605"/>
      <c r="D651" s="605"/>
      <c r="E651" s="605"/>
      <c r="F651" s="605"/>
      <c r="G651" s="605"/>
      <c r="H651" s="605"/>
      <c r="I651" s="605"/>
      <c r="J651" s="605"/>
      <c r="K651" s="605"/>
      <c r="L651" s="605"/>
      <c r="M651" s="605"/>
      <c r="N651" s="605"/>
      <c r="O651" s="605"/>
      <c r="P651" s="605"/>
      <c r="Q651" s="605"/>
      <c r="R651" s="605"/>
      <c r="S651" s="605"/>
      <c r="T651" s="605"/>
      <c r="U651" s="605"/>
      <c r="V651" s="605"/>
      <c r="W651" s="605"/>
      <c r="X651" s="605"/>
      <c r="Y651" s="605"/>
      <c r="Z651" s="605"/>
      <c r="AA651" s="605"/>
      <c r="AB651" s="605"/>
      <c r="AC651" s="605"/>
      <c r="AD651" s="605"/>
      <c r="AE651" s="605"/>
      <c r="AF651" s="605"/>
    </row>
    <row r="652" spans="2:32" ht="15" customHeight="1" x14ac:dyDescent="0.25">
      <c r="B652" s="605" t="str">
        <f>IF(Notes!E313="","",Notes!E313)</f>
        <v/>
      </c>
      <c r="C652" s="605"/>
      <c r="D652" s="605"/>
      <c r="E652" s="605"/>
      <c r="F652" s="605"/>
      <c r="G652" s="605"/>
      <c r="H652" s="605"/>
      <c r="I652" s="605"/>
      <c r="J652" s="605"/>
      <c r="K652" s="605"/>
      <c r="L652" s="605"/>
      <c r="M652" s="605"/>
      <c r="N652" s="605"/>
      <c r="O652" s="605"/>
      <c r="P652" s="605"/>
      <c r="Q652" s="605"/>
      <c r="R652" s="605"/>
      <c r="S652" s="605"/>
      <c r="T652" s="605"/>
      <c r="U652" s="605"/>
      <c r="V652" s="605"/>
      <c r="W652" s="605"/>
      <c r="X652" s="605"/>
      <c r="Y652" s="605"/>
      <c r="Z652" s="605"/>
      <c r="AA652" s="605"/>
      <c r="AB652" s="605"/>
      <c r="AC652" s="605"/>
      <c r="AD652" s="605"/>
      <c r="AE652" s="605"/>
      <c r="AF652" s="605"/>
    </row>
    <row r="653" spans="2:32" ht="15" customHeight="1" x14ac:dyDescent="0.25">
      <c r="B653" s="605" t="str">
        <f>IF(Notes!E314="","",Notes!E314)</f>
        <v/>
      </c>
      <c r="C653" s="605"/>
      <c r="D653" s="605"/>
      <c r="E653" s="605"/>
      <c r="F653" s="605"/>
      <c r="G653" s="605"/>
      <c r="H653" s="605"/>
      <c r="I653" s="605"/>
      <c r="J653" s="605"/>
      <c r="K653" s="605"/>
      <c r="L653" s="605"/>
      <c r="M653" s="605"/>
      <c r="N653" s="605"/>
      <c r="O653" s="605"/>
      <c r="P653" s="605"/>
      <c r="Q653" s="605"/>
      <c r="R653" s="605"/>
      <c r="S653" s="605"/>
      <c r="T653" s="605"/>
      <c r="U653" s="605"/>
      <c r="V653" s="605"/>
      <c r="W653" s="605"/>
      <c r="X653" s="605"/>
      <c r="Y653" s="605"/>
      <c r="Z653" s="605"/>
      <c r="AA653" s="605"/>
      <c r="AB653" s="605"/>
      <c r="AC653" s="605"/>
      <c r="AD653" s="605"/>
      <c r="AE653" s="605"/>
      <c r="AF653" s="605"/>
    </row>
    <row r="654" spans="2:32" ht="15" customHeight="1" x14ac:dyDescent="0.25">
      <c r="B654" s="605" t="str">
        <f>IF(Notes!E315="","",Notes!E315)</f>
        <v/>
      </c>
      <c r="C654" s="605"/>
      <c r="D654" s="605"/>
      <c r="E654" s="605"/>
      <c r="F654" s="605"/>
      <c r="G654" s="605"/>
      <c r="H654" s="605"/>
      <c r="I654" s="605"/>
      <c r="J654" s="605"/>
      <c r="K654" s="605"/>
      <c r="L654" s="605"/>
      <c r="M654" s="605"/>
      <c r="N654" s="605"/>
      <c r="O654" s="605"/>
      <c r="P654" s="605"/>
      <c r="Q654" s="605"/>
      <c r="R654" s="605"/>
      <c r="S654" s="605"/>
      <c r="T654" s="605"/>
      <c r="U654" s="605"/>
      <c r="V654" s="605"/>
      <c r="W654" s="605"/>
      <c r="X654" s="605"/>
      <c r="Y654" s="605"/>
      <c r="Z654" s="605"/>
      <c r="AA654" s="605"/>
      <c r="AB654" s="605"/>
      <c r="AC654" s="605"/>
      <c r="AD654" s="605"/>
      <c r="AE654" s="605"/>
      <c r="AF654" s="605"/>
    </row>
    <row r="655" spans="2:32" ht="15" customHeight="1" x14ac:dyDescent="0.25">
      <c r="B655" s="605" t="str">
        <f>IF(Notes!E316="","",Notes!E316)</f>
        <v/>
      </c>
      <c r="C655" s="605"/>
      <c r="D655" s="605"/>
      <c r="E655" s="605"/>
      <c r="F655" s="605"/>
      <c r="G655" s="605"/>
      <c r="H655" s="605"/>
      <c r="I655" s="605"/>
      <c r="J655" s="605"/>
      <c r="K655" s="605"/>
      <c r="L655" s="605"/>
      <c r="M655" s="605"/>
      <c r="N655" s="605"/>
      <c r="O655" s="605"/>
      <c r="P655" s="605"/>
      <c r="Q655" s="605"/>
      <c r="R655" s="605"/>
      <c r="S655" s="605"/>
      <c r="T655" s="605"/>
      <c r="U655" s="605"/>
      <c r="V655" s="605"/>
      <c r="W655" s="605"/>
      <c r="X655" s="605"/>
      <c r="Y655" s="605"/>
      <c r="Z655" s="605"/>
      <c r="AA655" s="605"/>
      <c r="AB655" s="605"/>
      <c r="AC655" s="605"/>
      <c r="AD655" s="605"/>
      <c r="AE655" s="605"/>
      <c r="AF655" s="605"/>
    </row>
    <row r="656" spans="2:32" ht="15" customHeight="1" x14ac:dyDescent="0.25">
      <c r="B656" s="605" t="str">
        <f>IF(Notes!E317="","",Notes!E317)</f>
        <v/>
      </c>
      <c r="C656" s="605"/>
      <c r="D656" s="605"/>
      <c r="E656" s="605"/>
      <c r="F656" s="605"/>
      <c r="G656" s="605"/>
      <c r="H656" s="605"/>
      <c r="I656" s="605"/>
      <c r="J656" s="605"/>
      <c r="K656" s="605"/>
      <c r="L656" s="605"/>
      <c r="M656" s="605"/>
      <c r="N656" s="605"/>
      <c r="O656" s="605"/>
      <c r="P656" s="605"/>
      <c r="Q656" s="605"/>
      <c r="R656" s="605"/>
      <c r="S656" s="605"/>
      <c r="T656" s="605"/>
      <c r="U656" s="605"/>
      <c r="V656" s="605"/>
      <c r="W656" s="605"/>
      <c r="X656" s="605"/>
      <c r="Y656" s="605"/>
      <c r="Z656" s="605"/>
      <c r="AA656" s="605"/>
      <c r="AB656" s="605"/>
      <c r="AC656" s="605"/>
      <c r="AD656" s="605"/>
      <c r="AE656" s="605"/>
      <c r="AF656" s="605"/>
    </row>
    <row r="657" spans="2:32" ht="15" customHeight="1" x14ac:dyDescent="0.25">
      <c r="B657" s="605" t="str">
        <f>IF(Notes!E318="","",Notes!E318)</f>
        <v/>
      </c>
      <c r="C657" s="605"/>
      <c r="D657" s="605"/>
      <c r="E657" s="605"/>
      <c r="F657" s="605"/>
      <c r="G657" s="605"/>
      <c r="H657" s="605"/>
      <c r="I657" s="605"/>
      <c r="J657" s="605"/>
      <c r="K657" s="605"/>
      <c r="L657" s="605"/>
      <c r="M657" s="605"/>
      <c r="N657" s="605"/>
      <c r="O657" s="605"/>
      <c r="P657" s="605"/>
      <c r="Q657" s="605"/>
      <c r="R657" s="605"/>
      <c r="S657" s="605"/>
      <c r="T657" s="605"/>
      <c r="U657" s="605"/>
      <c r="V657" s="605"/>
      <c r="W657" s="605"/>
      <c r="X657" s="605"/>
      <c r="Y657" s="605"/>
      <c r="Z657" s="605"/>
      <c r="AA657" s="605"/>
      <c r="AB657" s="605"/>
      <c r="AC657" s="605"/>
      <c r="AD657" s="605"/>
      <c r="AE657" s="605"/>
      <c r="AF657" s="605"/>
    </row>
    <row r="658" spans="2:32" ht="15" customHeight="1" x14ac:dyDescent="0.25">
      <c r="B658" s="605" t="str">
        <f>IF(Notes!E319="","",Notes!E319)</f>
        <v/>
      </c>
      <c r="C658" s="605"/>
      <c r="D658" s="605"/>
      <c r="E658" s="605"/>
      <c r="F658" s="605"/>
      <c r="G658" s="605"/>
      <c r="H658" s="605"/>
      <c r="I658" s="605"/>
      <c r="J658" s="605"/>
      <c r="K658" s="605"/>
      <c r="L658" s="605"/>
      <c r="M658" s="605"/>
      <c r="N658" s="605"/>
      <c r="O658" s="605"/>
      <c r="P658" s="605"/>
      <c r="Q658" s="605"/>
      <c r="R658" s="605"/>
      <c r="S658" s="605"/>
      <c r="T658" s="605"/>
      <c r="U658" s="605"/>
      <c r="V658" s="605"/>
      <c r="W658" s="605"/>
      <c r="X658" s="605"/>
      <c r="Y658" s="605"/>
      <c r="Z658" s="605"/>
      <c r="AA658" s="605"/>
      <c r="AB658" s="605"/>
      <c r="AC658" s="605"/>
      <c r="AD658" s="605"/>
      <c r="AE658" s="605"/>
      <c r="AF658" s="605"/>
    </row>
    <row r="659" spans="2:32" ht="15" customHeight="1" x14ac:dyDescent="0.25">
      <c r="B659" s="605" t="str">
        <f>IF(Notes!E320="","",Notes!E320)</f>
        <v/>
      </c>
      <c r="C659" s="605"/>
      <c r="D659" s="605"/>
      <c r="E659" s="605"/>
      <c r="F659" s="605"/>
      <c r="G659" s="605"/>
      <c r="H659" s="605"/>
      <c r="I659" s="605"/>
      <c r="J659" s="605"/>
      <c r="K659" s="605"/>
      <c r="L659" s="605"/>
      <c r="M659" s="605"/>
      <c r="N659" s="605"/>
      <c r="O659" s="605"/>
      <c r="P659" s="605"/>
      <c r="Q659" s="605"/>
      <c r="R659" s="605"/>
      <c r="S659" s="605"/>
      <c r="T659" s="605"/>
      <c r="U659" s="605"/>
      <c r="V659" s="605"/>
      <c r="W659" s="605"/>
      <c r="X659" s="605"/>
      <c r="Y659" s="605"/>
      <c r="Z659" s="605"/>
      <c r="AA659" s="605"/>
      <c r="AB659" s="605"/>
      <c r="AC659" s="605"/>
      <c r="AD659" s="605"/>
      <c r="AE659" s="605"/>
      <c r="AF659" s="605"/>
    </row>
    <row r="660" spans="2:32" ht="15" customHeight="1" x14ac:dyDescent="0.25">
      <c r="B660" s="605" t="str">
        <f>IF(Notes!E321="","",Notes!E321)</f>
        <v/>
      </c>
      <c r="C660" s="605"/>
      <c r="D660" s="605"/>
      <c r="E660" s="605"/>
      <c r="F660" s="605"/>
      <c r="G660" s="605"/>
      <c r="H660" s="605"/>
      <c r="I660" s="605"/>
      <c r="J660" s="605"/>
      <c r="K660" s="605"/>
      <c r="L660" s="605"/>
      <c r="M660" s="605"/>
      <c r="N660" s="605"/>
      <c r="O660" s="605"/>
      <c r="P660" s="605"/>
      <c r="Q660" s="605"/>
      <c r="R660" s="605"/>
      <c r="S660" s="605"/>
      <c r="T660" s="605"/>
      <c r="U660" s="605"/>
      <c r="V660" s="605"/>
      <c r="W660" s="605"/>
      <c r="X660" s="605"/>
      <c r="Y660" s="605"/>
      <c r="Z660" s="605"/>
      <c r="AA660" s="605"/>
      <c r="AB660" s="605"/>
      <c r="AC660" s="605"/>
      <c r="AD660" s="605"/>
      <c r="AE660" s="605"/>
      <c r="AF660" s="605"/>
    </row>
    <row r="661" spans="2:32" ht="15" customHeight="1" x14ac:dyDescent="0.25">
      <c r="B661" s="605" t="str">
        <f>IF(Notes!E322="","",Notes!E322)</f>
        <v/>
      </c>
      <c r="C661" s="605"/>
      <c r="D661" s="605"/>
      <c r="E661" s="605"/>
      <c r="F661" s="605"/>
      <c r="G661" s="605"/>
      <c r="H661" s="605"/>
      <c r="I661" s="605"/>
      <c r="J661" s="605"/>
      <c r="K661" s="605"/>
      <c r="L661" s="605"/>
      <c r="M661" s="605"/>
      <c r="N661" s="605"/>
      <c r="O661" s="605"/>
      <c r="P661" s="605"/>
      <c r="Q661" s="605"/>
      <c r="R661" s="605"/>
      <c r="S661" s="605"/>
      <c r="T661" s="605"/>
      <c r="U661" s="605"/>
      <c r="V661" s="605"/>
      <c r="W661" s="605"/>
      <c r="X661" s="605"/>
      <c r="Y661" s="605"/>
      <c r="Z661" s="605"/>
      <c r="AA661" s="605"/>
      <c r="AB661" s="605"/>
      <c r="AC661" s="605"/>
      <c r="AD661" s="605"/>
      <c r="AE661" s="605"/>
      <c r="AF661" s="605"/>
    </row>
    <row r="662" spans="2:32" ht="15" customHeight="1" x14ac:dyDescent="0.25">
      <c r="B662" s="605" t="str">
        <f>IF(Notes!E323="","",Notes!E323)</f>
        <v/>
      </c>
      <c r="C662" s="605"/>
      <c r="D662" s="605"/>
      <c r="E662" s="605"/>
      <c r="F662" s="605"/>
      <c r="G662" s="605"/>
      <c r="H662" s="605"/>
      <c r="I662" s="605"/>
      <c r="J662" s="605"/>
      <c r="K662" s="605"/>
      <c r="L662" s="605"/>
      <c r="M662" s="605"/>
      <c r="N662" s="605"/>
      <c r="O662" s="605"/>
      <c r="P662" s="605"/>
      <c r="Q662" s="605"/>
      <c r="R662" s="605"/>
      <c r="S662" s="605"/>
      <c r="T662" s="605"/>
      <c r="U662" s="605"/>
      <c r="V662" s="605"/>
      <c r="W662" s="605"/>
      <c r="X662" s="605"/>
      <c r="Y662" s="605"/>
      <c r="Z662" s="605"/>
      <c r="AA662" s="605"/>
      <c r="AB662" s="605"/>
      <c r="AC662" s="605"/>
      <c r="AD662" s="605"/>
      <c r="AE662" s="605"/>
      <c r="AF662" s="605"/>
    </row>
    <row r="663" spans="2:32" ht="15" customHeight="1" x14ac:dyDescent="0.25">
      <c r="B663" s="605" t="str">
        <f>IF(Notes!E324="","",Notes!E324)</f>
        <v/>
      </c>
      <c r="C663" s="605"/>
      <c r="D663" s="605"/>
      <c r="E663" s="605"/>
      <c r="F663" s="605"/>
      <c r="G663" s="605"/>
      <c r="H663" s="605"/>
      <c r="I663" s="605"/>
      <c r="J663" s="605"/>
      <c r="K663" s="605"/>
      <c r="L663" s="605"/>
      <c r="M663" s="605"/>
      <c r="N663" s="605"/>
      <c r="O663" s="605"/>
      <c r="P663" s="605"/>
      <c r="Q663" s="605"/>
      <c r="R663" s="605"/>
      <c r="S663" s="605"/>
      <c r="T663" s="605"/>
      <c r="U663" s="605"/>
      <c r="V663" s="605"/>
      <c r="W663" s="605"/>
      <c r="X663" s="605"/>
      <c r="Y663" s="605"/>
      <c r="Z663" s="605"/>
      <c r="AA663" s="605"/>
      <c r="AB663" s="605"/>
      <c r="AC663" s="605"/>
      <c r="AD663" s="605"/>
      <c r="AE663" s="605"/>
      <c r="AF663" s="605"/>
    </row>
    <row r="664" spans="2:32" ht="15" customHeight="1" x14ac:dyDescent="0.25">
      <c r="B664" s="605" t="str">
        <f>IF(Notes!E325="","",Notes!E325)</f>
        <v/>
      </c>
      <c r="C664" s="605"/>
      <c r="D664" s="605"/>
      <c r="E664" s="605"/>
      <c r="F664" s="605"/>
      <c r="G664" s="605"/>
      <c r="H664" s="605"/>
      <c r="I664" s="605"/>
      <c r="J664" s="605"/>
      <c r="K664" s="605"/>
      <c r="L664" s="605"/>
      <c r="M664" s="605"/>
      <c r="N664" s="605"/>
      <c r="O664" s="605"/>
      <c r="P664" s="605"/>
      <c r="Q664" s="605"/>
      <c r="R664" s="605"/>
      <c r="S664" s="605"/>
      <c r="T664" s="605"/>
      <c r="U664" s="605"/>
      <c r="V664" s="605"/>
      <c r="W664" s="605"/>
      <c r="X664" s="605"/>
      <c r="Y664" s="605"/>
      <c r="Z664" s="605"/>
      <c r="AA664" s="605"/>
      <c r="AB664" s="605"/>
      <c r="AC664" s="605"/>
      <c r="AD664" s="605"/>
      <c r="AE664" s="605"/>
      <c r="AF664" s="605"/>
    </row>
    <row r="665" spans="2:32" ht="15" customHeight="1" x14ac:dyDescent="0.25">
      <c r="B665" s="605" t="str">
        <f>IF(Notes!E326="","",Notes!E326)</f>
        <v/>
      </c>
      <c r="C665" s="605"/>
      <c r="D665" s="605"/>
      <c r="E665" s="605"/>
      <c r="F665" s="605"/>
      <c r="G665" s="605"/>
      <c r="H665" s="605"/>
      <c r="I665" s="605"/>
      <c r="J665" s="605"/>
      <c r="K665" s="605"/>
      <c r="L665" s="605"/>
      <c r="M665" s="605"/>
      <c r="N665" s="605"/>
      <c r="O665" s="605"/>
      <c r="P665" s="605"/>
      <c r="Q665" s="605"/>
      <c r="R665" s="605"/>
      <c r="S665" s="605"/>
      <c r="T665" s="605"/>
      <c r="U665" s="605"/>
      <c r="V665" s="605"/>
      <c r="W665" s="605"/>
      <c r="X665" s="605"/>
      <c r="Y665" s="605"/>
      <c r="Z665" s="605"/>
      <c r="AA665" s="605"/>
      <c r="AB665" s="605"/>
      <c r="AC665" s="605"/>
      <c r="AD665" s="605"/>
      <c r="AE665" s="605"/>
      <c r="AF665" s="605"/>
    </row>
    <row r="666" spans="2:32" ht="15" customHeight="1" x14ac:dyDescent="0.25">
      <c r="B666" s="605" t="str">
        <f>IF(Notes!E327="","",Notes!E327)</f>
        <v/>
      </c>
      <c r="C666" s="605"/>
      <c r="D666" s="605"/>
      <c r="E666" s="605"/>
      <c r="F666" s="605"/>
      <c r="G666" s="605"/>
      <c r="H666" s="605"/>
      <c r="I666" s="605"/>
      <c r="J666" s="605"/>
      <c r="K666" s="605"/>
      <c r="L666" s="605"/>
      <c r="M666" s="605"/>
      <c r="N666" s="605"/>
      <c r="O666" s="605"/>
      <c r="P666" s="605"/>
      <c r="Q666" s="605"/>
      <c r="R666" s="605"/>
      <c r="S666" s="605"/>
      <c r="T666" s="605"/>
      <c r="U666" s="605"/>
      <c r="V666" s="605"/>
      <c r="W666" s="605"/>
      <c r="X666" s="605"/>
      <c r="Y666" s="605"/>
      <c r="Z666" s="605"/>
      <c r="AA666" s="605"/>
      <c r="AB666" s="605"/>
      <c r="AC666" s="605"/>
      <c r="AD666" s="605"/>
      <c r="AE666" s="605"/>
      <c r="AF666" s="605"/>
    </row>
    <row r="667" spans="2:32" ht="15" customHeight="1" x14ac:dyDescent="0.25">
      <c r="B667" s="605" t="str">
        <f>IF(Notes!E328="","",Notes!E328)</f>
        <v/>
      </c>
      <c r="C667" s="605"/>
      <c r="D667" s="605"/>
      <c r="E667" s="605"/>
      <c r="F667" s="605"/>
      <c r="G667" s="605"/>
      <c r="H667" s="605"/>
      <c r="I667" s="605"/>
      <c r="J667" s="605"/>
      <c r="K667" s="605"/>
      <c r="L667" s="605"/>
      <c r="M667" s="605"/>
      <c r="N667" s="605"/>
      <c r="O667" s="605"/>
      <c r="P667" s="605"/>
      <c r="Q667" s="605"/>
      <c r="R667" s="605"/>
      <c r="S667" s="605"/>
      <c r="T667" s="605"/>
      <c r="U667" s="605"/>
      <c r="V667" s="605"/>
      <c r="W667" s="605"/>
      <c r="X667" s="605"/>
      <c r="Y667" s="605"/>
      <c r="Z667" s="605"/>
      <c r="AA667" s="605"/>
      <c r="AB667" s="605"/>
      <c r="AC667" s="605"/>
      <c r="AD667" s="605"/>
      <c r="AE667" s="605"/>
      <c r="AF667" s="605"/>
    </row>
    <row r="668" spans="2:32" ht="15" customHeight="1" x14ac:dyDescent="0.25">
      <c r="B668" s="605" t="str">
        <f>IF(Notes!E329="","",Notes!E329)</f>
        <v/>
      </c>
      <c r="C668" s="605"/>
      <c r="D668" s="605"/>
      <c r="E668" s="605"/>
      <c r="F668" s="605"/>
      <c r="G668" s="605"/>
      <c r="H668" s="605"/>
      <c r="I668" s="605"/>
      <c r="J668" s="605"/>
      <c r="K668" s="605"/>
      <c r="L668" s="605"/>
      <c r="M668" s="605"/>
      <c r="N668" s="605"/>
      <c r="O668" s="605"/>
      <c r="P668" s="605"/>
      <c r="Q668" s="605"/>
      <c r="R668" s="605"/>
      <c r="S668" s="605"/>
      <c r="T668" s="605"/>
      <c r="U668" s="605"/>
      <c r="V668" s="605"/>
      <c r="W668" s="605"/>
      <c r="X668" s="605"/>
      <c r="Y668" s="605"/>
      <c r="Z668" s="605"/>
      <c r="AA668" s="605"/>
      <c r="AB668" s="605"/>
      <c r="AC668" s="605"/>
      <c r="AD668" s="605"/>
      <c r="AE668" s="605"/>
      <c r="AF668" s="605"/>
    </row>
    <row r="669" spans="2:32" ht="15" customHeight="1" x14ac:dyDescent="0.25">
      <c r="B669" s="605" t="str">
        <f>IF(Notes!E330="","",Notes!E330)</f>
        <v/>
      </c>
      <c r="C669" s="605"/>
      <c r="D669" s="605"/>
      <c r="E669" s="605"/>
      <c r="F669" s="605"/>
      <c r="G669" s="605"/>
      <c r="H669" s="605"/>
      <c r="I669" s="605"/>
      <c r="J669" s="605"/>
      <c r="K669" s="605"/>
      <c r="L669" s="605"/>
      <c r="M669" s="605"/>
      <c r="N669" s="605"/>
      <c r="O669" s="605"/>
      <c r="P669" s="605"/>
      <c r="Q669" s="605"/>
      <c r="R669" s="605"/>
      <c r="S669" s="605"/>
      <c r="T669" s="605"/>
      <c r="U669" s="605"/>
      <c r="V669" s="605"/>
      <c r="W669" s="605"/>
      <c r="X669" s="605"/>
      <c r="Y669" s="605"/>
      <c r="Z669" s="605"/>
      <c r="AA669" s="605"/>
      <c r="AB669" s="605"/>
      <c r="AC669" s="605"/>
      <c r="AD669" s="605"/>
      <c r="AE669" s="605"/>
      <c r="AF669" s="605"/>
    </row>
    <row r="670" spans="2:32" ht="15" customHeight="1" x14ac:dyDescent="0.25">
      <c r="B670" s="605" t="str">
        <f>IF(Notes!E331="","",Notes!E331)</f>
        <v/>
      </c>
      <c r="C670" s="605"/>
      <c r="D670" s="605"/>
      <c r="E670" s="605"/>
      <c r="F670" s="605"/>
      <c r="G670" s="605"/>
      <c r="H670" s="605"/>
      <c r="I670" s="605"/>
      <c r="J670" s="605"/>
      <c r="K670" s="605"/>
      <c r="L670" s="605"/>
      <c r="M670" s="605"/>
      <c r="N670" s="605"/>
      <c r="O670" s="605"/>
      <c r="P670" s="605"/>
      <c r="Q670" s="605"/>
      <c r="R670" s="605"/>
      <c r="S670" s="605"/>
      <c r="T670" s="605"/>
      <c r="U670" s="605"/>
      <c r="V670" s="605"/>
      <c r="W670" s="605"/>
      <c r="X670" s="605"/>
      <c r="Y670" s="605"/>
      <c r="Z670" s="605"/>
      <c r="AA670" s="605"/>
      <c r="AB670" s="605"/>
      <c r="AC670" s="605"/>
      <c r="AD670" s="605"/>
      <c r="AE670" s="605"/>
      <c r="AF670" s="605"/>
    </row>
    <row r="671" spans="2:32" ht="15" customHeight="1" x14ac:dyDescent="0.25">
      <c r="B671" s="605" t="str">
        <f>IF(Notes!E332="","",Notes!E332)</f>
        <v/>
      </c>
      <c r="C671" s="605"/>
      <c r="D671" s="605"/>
      <c r="E671" s="605"/>
      <c r="F671" s="605"/>
      <c r="G671" s="605"/>
      <c r="H671" s="605"/>
      <c r="I671" s="605"/>
      <c r="J671" s="605"/>
      <c r="K671" s="605"/>
      <c r="L671" s="605"/>
      <c r="M671" s="605"/>
      <c r="N671" s="605"/>
      <c r="O671" s="605"/>
      <c r="P671" s="605"/>
      <c r="Q671" s="605"/>
      <c r="R671" s="605"/>
      <c r="S671" s="605"/>
      <c r="T671" s="605"/>
      <c r="U671" s="605"/>
      <c r="V671" s="605"/>
      <c r="W671" s="605"/>
      <c r="X671" s="605"/>
      <c r="Y671" s="605"/>
      <c r="Z671" s="605"/>
      <c r="AA671" s="605"/>
      <c r="AB671" s="605"/>
      <c r="AC671" s="605"/>
      <c r="AD671" s="605"/>
      <c r="AE671" s="605"/>
      <c r="AF671" s="605"/>
    </row>
    <row r="672" spans="2:32" ht="15" customHeight="1" x14ac:dyDescent="0.25">
      <c r="B672" s="605" t="str">
        <f>IF(Notes!E333="","",Notes!E333)</f>
        <v/>
      </c>
      <c r="C672" s="605"/>
      <c r="D672" s="605"/>
      <c r="E672" s="605"/>
      <c r="F672" s="605"/>
      <c r="G672" s="605"/>
      <c r="H672" s="605"/>
      <c r="I672" s="605"/>
      <c r="J672" s="605"/>
      <c r="K672" s="605"/>
      <c r="L672" s="605"/>
      <c r="M672" s="605"/>
      <c r="N672" s="605"/>
      <c r="O672" s="605"/>
      <c r="P672" s="605"/>
      <c r="Q672" s="605"/>
      <c r="R672" s="605"/>
      <c r="S672" s="605"/>
      <c r="T672" s="605"/>
      <c r="U672" s="605"/>
      <c r="V672" s="605"/>
      <c r="W672" s="605"/>
      <c r="X672" s="605"/>
      <c r="Y672" s="605"/>
      <c r="Z672" s="605"/>
      <c r="AA672" s="605"/>
      <c r="AB672" s="605"/>
      <c r="AC672" s="605"/>
      <c r="AD672" s="605"/>
      <c r="AE672" s="605"/>
      <c r="AF672" s="605"/>
    </row>
    <row r="673" spans="2:32" ht="15" customHeight="1" x14ac:dyDescent="0.25">
      <c r="B673" s="605" t="str">
        <f>IF(Notes!E334="","",Notes!E334)</f>
        <v/>
      </c>
      <c r="C673" s="605"/>
      <c r="D673" s="605"/>
      <c r="E673" s="605"/>
      <c r="F673" s="605"/>
      <c r="G673" s="605"/>
      <c r="H673" s="605"/>
      <c r="I673" s="605"/>
      <c r="J673" s="605"/>
      <c r="K673" s="605"/>
      <c r="L673" s="605"/>
      <c r="M673" s="605"/>
      <c r="N673" s="605"/>
      <c r="O673" s="605"/>
      <c r="P673" s="605"/>
      <c r="Q673" s="605"/>
      <c r="R673" s="605"/>
      <c r="S673" s="605"/>
      <c r="T673" s="605"/>
      <c r="U673" s="605"/>
      <c r="V673" s="605"/>
      <c r="W673" s="605"/>
      <c r="X673" s="605"/>
      <c r="Y673" s="605"/>
      <c r="Z673" s="605"/>
      <c r="AA673" s="605"/>
      <c r="AB673" s="605"/>
      <c r="AC673" s="605"/>
      <c r="AD673" s="605"/>
      <c r="AE673" s="605"/>
      <c r="AF673" s="605"/>
    </row>
    <row r="674" spans="2:32" ht="15" customHeight="1" x14ac:dyDescent="0.25">
      <c r="B674" s="605" t="str">
        <f>IF(Notes!E335="","",Notes!E335)</f>
        <v/>
      </c>
      <c r="C674" s="605"/>
      <c r="D674" s="605"/>
      <c r="E674" s="605"/>
      <c r="F674" s="605"/>
      <c r="G674" s="605"/>
      <c r="H674" s="605"/>
      <c r="I674" s="605"/>
      <c r="J674" s="605"/>
      <c r="K674" s="605"/>
      <c r="L674" s="605"/>
      <c r="M674" s="605"/>
      <c r="N674" s="605"/>
      <c r="O674" s="605"/>
      <c r="P674" s="605"/>
      <c r="Q674" s="605"/>
      <c r="R674" s="605"/>
      <c r="S674" s="605"/>
      <c r="T674" s="605"/>
      <c r="U674" s="605"/>
      <c r="V674" s="605"/>
      <c r="W674" s="605"/>
      <c r="X674" s="605"/>
      <c r="Y674" s="605"/>
      <c r="Z674" s="605"/>
      <c r="AA674" s="605"/>
      <c r="AB674" s="605"/>
      <c r="AC674" s="605"/>
      <c r="AD674" s="605"/>
      <c r="AE674" s="605"/>
      <c r="AF674" s="605"/>
    </row>
    <row r="675" spans="2:32" ht="15" customHeight="1" x14ac:dyDescent="0.25">
      <c r="B675" s="605" t="str">
        <f>IF(Notes!E336="","",Notes!E336)</f>
        <v/>
      </c>
      <c r="C675" s="605"/>
      <c r="D675" s="605"/>
      <c r="E675" s="605"/>
      <c r="F675" s="605"/>
      <c r="G675" s="605"/>
      <c r="H675" s="605"/>
      <c r="I675" s="605"/>
      <c r="J675" s="605"/>
      <c r="K675" s="605"/>
      <c r="L675" s="605"/>
      <c r="M675" s="605"/>
      <c r="N675" s="605"/>
      <c r="O675" s="605"/>
      <c r="P675" s="605"/>
      <c r="Q675" s="605"/>
      <c r="R675" s="605"/>
      <c r="S675" s="605"/>
      <c r="T675" s="605"/>
      <c r="U675" s="605"/>
      <c r="V675" s="605"/>
      <c r="W675" s="605"/>
      <c r="X675" s="605"/>
      <c r="Y675" s="605"/>
      <c r="Z675" s="605"/>
      <c r="AA675" s="605"/>
      <c r="AB675" s="605"/>
      <c r="AC675" s="605"/>
      <c r="AD675" s="605"/>
      <c r="AE675" s="605"/>
      <c r="AF675" s="605"/>
    </row>
    <row r="676" spans="2:32" ht="15" customHeight="1" x14ac:dyDescent="0.25">
      <c r="B676" s="605" t="str">
        <f>IF(Notes!E337="","",Notes!E337)</f>
        <v/>
      </c>
      <c r="C676" s="605"/>
      <c r="D676" s="605"/>
      <c r="E676" s="605"/>
      <c r="F676" s="605"/>
      <c r="G676" s="605"/>
      <c r="H676" s="605"/>
      <c r="I676" s="605"/>
      <c r="J676" s="605"/>
      <c r="K676" s="605"/>
      <c r="L676" s="605"/>
      <c r="M676" s="605"/>
      <c r="N676" s="605"/>
      <c r="O676" s="605"/>
      <c r="P676" s="605"/>
      <c r="Q676" s="605"/>
      <c r="R676" s="605"/>
      <c r="S676" s="605"/>
      <c r="T676" s="605"/>
      <c r="U676" s="605"/>
      <c r="V676" s="605"/>
      <c r="W676" s="605"/>
      <c r="X676" s="605"/>
      <c r="Y676" s="605"/>
      <c r="Z676" s="605"/>
      <c r="AA676" s="605"/>
      <c r="AB676" s="605"/>
      <c r="AC676" s="605"/>
      <c r="AD676" s="605"/>
      <c r="AE676" s="605"/>
      <c r="AF676" s="605"/>
    </row>
    <row r="677" spans="2:32" ht="15" customHeight="1" x14ac:dyDescent="0.25">
      <c r="B677" s="605" t="str">
        <f>IF(Notes!E338="","",Notes!E338)</f>
        <v/>
      </c>
      <c r="C677" s="605"/>
      <c r="D677" s="605"/>
      <c r="E677" s="605"/>
      <c r="F677" s="605"/>
      <c r="G677" s="605"/>
      <c r="H677" s="605"/>
      <c r="I677" s="605"/>
      <c r="J677" s="605"/>
      <c r="K677" s="605"/>
      <c r="L677" s="605"/>
      <c r="M677" s="605"/>
      <c r="N677" s="605"/>
      <c r="O677" s="605"/>
      <c r="P677" s="605"/>
      <c r="Q677" s="605"/>
      <c r="R677" s="605"/>
      <c r="S677" s="605"/>
      <c r="T677" s="605"/>
      <c r="U677" s="605"/>
      <c r="V677" s="605"/>
      <c r="W677" s="605"/>
      <c r="X677" s="605"/>
      <c r="Y677" s="605"/>
      <c r="Z677" s="605"/>
      <c r="AA677" s="605"/>
      <c r="AB677" s="605"/>
      <c r="AC677" s="605"/>
      <c r="AD677" s="605"/>
      <c r="AE677" s="605"/>
      <c r="AF677" s="605"/>
    </row>
    <row r="678" spans="2:32" ht="15" customHeight="1" x14ac:dyDescent="0.25">
      <c r="B678" s="605" t="str">
        <f>IF(Notes!E339="","",Notes!E339)</f>
        <v/>
      </c>
      <c r="C678" s="605"/>
      <c r="D678" s="605"/>
      <c r="E678" s="605"/>
      <c r="F678" s="605"/>
      <c r="G678" s="605"/>
      <c r="H678" s="605"/>
      <c r="I678" s="605"/>
      <c r="J678" s="605"/>
      <c r="K678" s="605"/>
      <c r="L678" s="605"/>
      <c r="M678" s="605"/>
      <c r="N678" s="605"/>
      <c r="O678" s="605"/>
      <c r="P678" s="605"/>
      <c r="Q678" s="605"/>
      <c r="R678" s="605"/>
      <c r="S678" s="605"/>
      <c r="T678" s="605"/>
      <c r="U678" s="605"/>
      <c r="V678" s="605"/>
      <c r="W678" s="605"/>
      <c r="X678" s="605"/>
      <c r="Y678" s="605"/>
      <c r="Z678" s="605"/>
      <c r="AA678" s="605"/>
      <c r="AB678" s="605"/>
      <c r="AC678" s="605"/>
      <c r="AD678" s="605"/>
      <c r="AE678" s="605"/>
      <c r="AF678" s="605"/>
    </row>
    <row r="679" spans="2:32" ht="15" customHeight="1" x14ac:dyDescent="0.25">
      <c r="B679" s="605" t="str">
        <f>IF(Notes!E340="","",Notes!E340)</f>
        <v/>
      </c>
      <c r="C679" s="605"/>
      <c r="D679" s="605"/>
      <c r="E679" s="605"/>
      <c r="F679" s="605"/>
      <c r="G679" s="605"/>
      <c r="H679" s="605"/>
      <c r="I679" s="605"/>
      <c r="J679" s="605"/>
      <c r="K679" s="605"/>
      <c r="L679" s="605"/>
      <c r="M679" s="605"/>
      <c r="N679" s="605"/>
      <c r="O679" s="605"/>
      <c r="P679" s="605"/>
      <c r="Q679" s="605"/>
      <c r="R679" s="605"/>
      <c r="S679" s="605"/>
      <c r="T679" s="605"/>
      <c r="U679" s="605"/>
      <c r="V679" s="605"/>
      <c r="W679" s="605"/>
      <c r="X679" s="605"/>
      <c r="Y679" s="605"/>
      <c r="Z679" s="605"/>
      <c r="AA679" s="605"/>
      <c r="AB679" s="605"/>
      <c r="AC679" s="605"/>
      <c r="AD679" s="605"/>
      <c r="AE679" s="605"/>
      <c r="AF679" s="605"/>
    </row>
    <row r="680" spans="2:32" ht="15" customHeight="1" x14ac:dyDescent="0.25">
      <c r="B680" s="605" t="str">
        <f>IF(Notes!E341="","",Notes!E341)</f>
        <v/>
      </c>
      <c r="C680" s="605"/>
      <c r="D680" s="605"/>
      <c r="E680" s="605"/>
      <c r="F680" s="605"/>
      <c r="G680" s="605"/>
      <c r="H680" s="605"/>
      <c r="I680" s="605"/>
      <c r="J680" s="605"/>
      <c r="K680" s="605"/>
      <c r="L680" s="605"/>
      <c r="M680" s="605"/>
      <c r="N680" s="605"/>
      <c r="O680" s="605"/>
      <c r="P680" s="605"/>
      <c r="Q680" s="605"/>
      <c r="R680" s="605"/>
      <c r="S680" s="605"/>
      <c r="T680" s="605"/>
      <c r="U680" s="605"/>
      <c r="V680" s="605"/>
      <c r="W680" s="605"/>
      <c r="X680" s="605"/>
      <c r="Y680" s="605"/>
      <c r="Z680" s="605"/>
      <c r="AA680" s="605"/>
      <c r="AB680" s="605"/>
      <c r="AC680" s="605"/>
      <c r="AD680" s="605"/>
      <c r="AE680" s="605"/>
      <c r="AF680" s="605"/>
    </row>
    <row r="681" spans="2:32" ht="15" customHeight="1" x14ac:dyDescent="0.25">
      <c r="B681" s="605" t="str">
        <f>IF(Notes!E342="","",Notes!E342)</f>
        <v/>
      </c>
      <c r="C681" s="605"/>
      <c r="D681" s="605"/>
      <c r="E681" s="605"/>
      <c r="F681" s="605"/>
      <c r="G681" s="605"/>
      <c r="H681" s="605"/>
      <c r="I681" s="605"/>
      <c r="J681" s="605"/>
      <c r="K681" s="605"/>
      <c r="L681" s="605"/>
      <c r="M681" s="605"/>
      <c r="N681" s="605"/>
      <c r="O681" s="605"/>
      <c r="P681" s="605"/>
      <c r="Q681" s="605"/>
      <c r="R681" s="605"/>
      <c r="S681" s="605"/>
      <c r="T681" s="605"/>
      <c r="U681" s="605"/>
      <c r="V681" s="605"/>
      <c r="W681" s="605"/>
      <c r="X681" s="605"/>
      <c r="Y681" s="605"/>
      <c r="Z681" s="605"/>
      <c r="AA681" s="605"/>
      <c r="AB681" s="605"/>
      <c r="AC681" s="605"/>
      <c r="AD681" s="605"/>
      <c r="AE681" s="605"/>
      <c r="AF681" s="605"/>
    </row>
    <row r="682" spans="2:32" x14ac:dyDescent="0.25">
      <c r="B682" s="605"/>
      <c r="C682" s="605"/>
      <c r="D682" s="605"/>
      <c r="E682" s="605"/>
      <c r="F682" s="605"/>
      <c r="G682" s="605"/>
      <c r="H682" s="605"/>
      <c r="I682" s="605"/>
      <c r="J682" s="605"/>
      <c r="K682" s="605"/>
      <c r="L682" s="605"/>
      <c r="M682" s="605"/>
      <c r="N682" s="605"/>
      <c r="O682" s="605"/>
      <c r="P682" s="605"/>
      <c r="Q682" s="605"/>
      <c r="R682" s="605"/>
      <c r="S682" s="605"/>
      <c r="T682" s="605"/>
      <c r="U682" s="605"/>
      <c r="V682" s="605"/>
      <c r="W682" s="605"/>
      <c r="X682" s="605"/>
      <c r="Y682" s="605"/>
      <c r="Z682" s="605"/>
      <c r="AA682" s="605"/>
      <c r="AB682" s="605"/>
      <c r="AC682" s="605"/>
      <c r="AD682" s="605"/>
      <c r="AE682" s="605"/>
      <c r="AF682" s="605"/>
    </row>
    <row r="683" spans="2:32" x14ac:dyDescent="0.25">
      <c r="B683" s="605" t="str">
        <f>IF(Notes!E344="","",Notes!E344)</f>
        <v/>
      </c>
      <c r="C683" s="605"/>
      <c r="D683" s="605"/>
      <c r="E683" s="605"/>
      <c r="F683" s="605"/>
      <c r="G683" s="605"/>
      <c r="H683" s="605"/>
      <c r="I683" s="605"/>
      <c r="J683" s="605"/>
      <c r="K683" s="605"/>
      <c r="L683" s="605"/>
      <c r="M683" s="605"/>
      <c r="N683" s="605"/>
      <c r="O683" s="605"/>
      <c r="P683" s="605"/>
      <c r="Q683" s="605"/>
      <c r="R683" s="605"/>
      <c r="S683" s="605"/>
      <c r="T683" s="605"/>
      <c r="U683" s="605"/>
      <c r="V683" s="605"/>
      <c r="W683" s="605"/>
      <c r="X683" s="605"/>
      <c r="Y683" s="605"/>
      <c r="Z683" s="605"/>
      <c r="AA683" s="605"/>
      <c r="AB683" s="605"/>
      <c r="AC683" s="605"/>
      <c r="AD683" s="605"/>
      <c r="AE683" s="605"/>
      <c r="AF683" s="605"/>
    </row>
    <row r="684" spans="2:32" x14ac:dyDescent="0.25">
      <c r="B684" s="605" t="str">
        <f>IF(Notes!E345="","",Notes!E345)</f>
        <v/>
      </c>
      <c r="C684" s="605"/>
      <c r="D684" s="605"/>
      <c r="E684" s="605"/>
      <c r="F684" s="605"/>
      <c r="G684" s="605"/>
      <c r="H684" s="605"/>
      <c r="I684" s="605"/>
      <c r="J684" s="605"/>
      <c r="K684" s="605"/>
      <c r="L684" s="605"/>
      <c r="M684" s="605"/>
      <c r="N684" s="605"/>
      <c r="O684" s="605"/>
      <c r="P684" s="605"/>
      <c r="Q684" s="605"/>
      <c r="R684" s="605"/>
      <c r="S684" s="605"/>
      <c r="T684" s="605"/>
      <c r="U684" s="605"/>
      <c r="V684" s="605"/>
      <c r="W684" s="605"/>
      <c r="X684" s="605"/>
      <c r="Y684" s="605"/>
      <c r="Z684" s="605"/>
      <c r="AA684" s="605"/>
      <c r="AB684" s="605"/>
      <c r="AC684" s="605"/>
      <c r="AD684" s="605"/>
      <c r="AE684" s="605"/>
      <c r="AF684" s="605"/>
    </row>
    <row r="685" spans="2:32" x14ac:dyDescent="0.25">
      <c r="B685" s="605" t="str">
        <f>IF(Notes!E346="","",Notes!E346)</f>
        <v/>
      </c>
      <c r="C685" s="605"/>
      <c r="D685" s="605"/>
      <c r="E685" s="605"/>
      <c r="F685" s="605"/>
      <c r="G685" s="605"/>
      <c r="H685" s="605"/>
      <c r="I685" s="605"/>
      <c r="J685" s="605"/>
      <c r="K685" s="605"/>
      <c r="L685" s="605"/>
      <c r="M685" s="605"/>
      <c r="N685" s="605"/>
      <c r="O685" s="605"/>
      <c r="P685" s="605"/>
      <c r="Q685" s="605"/>
      <c r="R685" s="605"/>
      <c r="S685" s="605"/>
      <c r="T685" s="605"/>
      <c r="U685" s="605"/>
      <c r="V685" s="605"/>
      <c r="W685" s="605"/>
      <c r="X685" s="605"/>
      <c r="Y685" s="605"/>
      <c r="Z685" s="605"/>
      <c r="AA685" s="605"/>
      <c r="AB685" s="605"/>
      <c r="AC685" s="605"/>
      <c r="AD685" s="605"/>
      <c r="AE685" s="605"/>
      <c r="AF685" s="605"/>
    </row>
    <row r="686" spans="2:32" x14ac:dyDescent="0.25">
      <c r="B686" s="605" t="str">
        <f>IF(Notes!E347="","",Notes!E347)</f>
        <v/>
      </c>
      <c r="C686" s="605"/>
      <c r="D686" s="605"/>
      <c r="E686" s="605"/>
      <c r="F686" s="605"/>
      <c r="G686" s="605"/>
      <c r="H686" s="605"/>
      <c r="I686" s="605"/>
      <c r="J686" s="605"/>
      <c r="K686" s="605"/>
      <c r="L686" s="605"/>
      <c r="M686" s="605"/>
      <c r="N686" s="605"/>
      <c r="O686" s="605"/>
      <c r="P686" s="605"/>
      <c r="Q686" s="605"/>
      <c r="R686" s="605"/>
      <c r="S686" s="605"/>
      <c r="T686" s="605"/>
      <c r="U686" s="605"/>
      <c r="V686" s="605"/>
      <c r="W686" s="605"/>
      <c r="X686" s="605"/>
      <c r="Y686" s="605"/>
      <c r="Z686" s="605"/>
      <c r="AA686" s="605"/>
      <c r="AB686" s="605"/>
      <c r="AC686" s="605"/>
      <c r="AD686" s="605"/>
      <c r="AE686" s="605"/>
      <c r="AF686" s="605"/>
    </row>
    <row r="687" spans="2:32" ht="15.75" thickBot="1" x14ac:dyDescent="0.3">
      <c r="B687" s="605"/>
      <c r="C687" s="605"/>
      <c r="D687" s="605"/>
      <c r="E687" s="605"/>
      <c r="F687" s="605"/>
      <c r="G687" s="605"/>
      <c r="H687" s="605"/>
      <c r="I687" s="605"/>
      <c r="J687" s="605"/>
      <c r="K687" s="605"/>
      <c r="L687" s="605"/>
      <c r="M687" s="605"/>
      <c r="N687" s="605"/>
      <c r="O687" s="605"/>
      <c r="P687" s="605"/>
      <c r="Q687" s="605"/>
      <c r="R687" s="605"/>
      <c r="S687" s="605"/>
      <c r="T687" s="605"/>
      <c r="U687" s="605"/>
      <c r="V687" s="605"/>
      <c r="W687" s="605"/>
      <c r="X687" s="605"/>
      <c r="Y687" s="605"/>
      <c r="Z687" s="605"/>
      <c r="AA687" s="605"/>
      <c r="AB687" s="605"/>
      <c r="AC687" s="605"/>
      <c r="AD687" s="605"/>
      <c r="AE687" s="605"/>
      <c r="AF687" s="605"/>
    </row>
    <row r="688" spans="2:32" x14ac:dyDescent="0.25">
      <c r="B688" s="385" t="s">
        <v>161</v>
      </c>
      <c r="C688" s="386"/>
      <c r="D688" s="386"/>
      <c r="E688" s="386"/>
      <c r="F688" s="386"/>
      <c r="G688" s="386"/>
      <c r="H688" s="386"/>
      <c r="I688" s="386"/>
      <c r="J688" s="386"/>
      <c r="K688" s="386"/>
      <c r="L688" s="386"/>
      <c r="M688" s="386"/>
      <c r="N688" s="386"/>
      <c r="O688" s="386"/>
      <c r="P688" s="386"/>
      <c r="Q688" s="386"/>
      <c r="R688" s="386"/>
      <c r="S688" s="386"/>
      <c r="T688" s="386"/>
      <c r="U688" s="386"/>
      <c r="V688" s="386"/>
      <c r="W688" s="386"/>
      <c r="X688" s="386"/>
      <c r="Y688" s="386"/>
      <c r="Z688" s="386"/>
      <c r="AA688" s="386"/>
      <c r="AB688" s="386"/>
      <c r="AC688" s="386"/>
      <c r="AD688" s="386"/>
      <c r="AE688" s="386"/>
      <c r="AF688" s="387"/>
    </row>
    <row r="689" spans="2:32" x14ac:dyDescent="0.25">
      <c r="B689" s="388"/>
      <c r="C689" s="134"/>
      <c r="D689" s="134"/>
      <c r="E689" s="134"/>
      <c r="F689" s="134"/>
      <c r="G689" s="134"/>
      <c r="H689" s="134"/>
      <c r="I689" s="134"/>
      <c r="J689" s="134"/>
      <c r="K689" s="134"/>
      <c r="L689" s="134"/>
      <c r="M689" s="134"/>
      <c r="N689" s="134"/>
      <c r="O689" s="134"/>
      <c r="P689" s="134"/>
      <c r="Q689" s="134"/>
      <c r="R689" s="134"/>
      <c r="S689" s="134"/>
      <c r="T689" s="134"/>
      <c r="U689" s="134"/>
      <c r="V689" s="134"/>
      <c r="W689" s="134"/>
      <c r="X689" s="134"/>
      <c r="Y689" s="134"/>
      <c r="Z689" s="134"/>
      <c r="AA689" s="134"/>
      <c r="AB689" s="134"/>
      <c r="AC689" s="134"/>
      <c r="AD689" s="134"/>
      <c r="AE689" s="134"/>
      <c r="AF689" s="389"/>
    </row>
    <row r="690" spans="2:32" x14ac:dyDescent="0.25">
      <c r="B690" s="388"/>
      <c r="C690" s="134"/>
      <c r="D690" s="134"/>
      <c r="E690" s="134"/>
      <c r="F690" s="134"/>
      <c r="G690" s="134"/>
      <c r="H690" s="134"/>
      <c r="I690" s="134"/>
      <c r="J690" s="134"/>
      <c r="K690" s="134"/>
      <c r="L690" s="134"/>
      <c r="M690" s="134"/>
      <c r="N690" s="134"/>
      <c r="O690" s="134"/>
      <c r="P690" s="134"/>
      <c r="Q690" s="134"/>
      <c r="R690" s="134"/>
      <c r="S690" s="134"/>
      <c r="T690" s="134"/>
      <c r="U690" s="134"/>
      <c r="V690" s="134"/>
      <c r="W690" s="134"/>
      <c r="X690" s="134"/>
      <c r="Y690" s="134"/>
      <c r="Z690" s="134"/>
      <c r="AA690" s="134"/>
      <c r="AB690" s="134"/>
      <c r="AC690" s="134"/>
      <c r="AD690" s="134"/>
      <c r="AE690" s="134"/>
      <c r="AF690" s="389"/>
    </row>
    <row r="691" spans="2:32" ht="18" customHeight="1" thickBot="1" x14ac:dyDescent="0.3">
      <c r="B691" s="390" t="s">
        <v>162</v>
      </c>
      <c r="C691" s="391"/>
      <c r="D691" s="391"/>
      <c r="E691" s="391"/>
      <c r="F691" s="391"/>
      <c r="G691" s="391"/>
      <c r="H691" s="391"/>
      <c r="I691" s="391"/>
      <c r="J691" s="391"/>
      <c r="K691" s="391"/>
      <c r="L691" s="391"/>
      <c r="M691" s="391"/>
      <c r="N691" s="391"/>
      <c r="O691" s="391"/>
      <c r="P691" s="391"/>
      <c r="Q691" s="391"/>
      <c r="R691" s="391"/>
      <c r="S691" s="391"/>
      <c r="T691" s="391"/>
      <c r="U691" s="391"/>
      <c r="V691" s="391"/>
      <c r="W691" s="391"/>
      <c r="X691" s="391"/>
      <c r="Y691" s="391"/>
      <c r="Z691" s="391"/>
      <c r="AA691" s="391"/>
      <c r="AB691" s="391"/>
      <c r="AC691" s="391"/>
      <c r="AD691" s="391"/>
      <c r="AE691" s="391"/>
      <c r="AF691" s="392"/>
    </row>
    <row r="692" spans="2:32" x14ac:dyDescent="0.25"/>
    <row r="693" spans="2:32" ht="16.5" customHeight="1" x14ac:dyDescent="0.25"/>
    <row r="694" spans="2:32" x14ac:dyDescent="0.25"/>
    <row r="695" spans="2:32" x14ac:dyDescent="0.25"/>
    <row r="696" spans="2:32" x14ac:dyDescent="0.25"/>
    <row r="697" spans="2:32" x14ac:dyDescent="0.25"/>
    <row r="698" spans="2:32" x14ac:dyDescent="0.25"/>
    <row r="699" spans="2:32" x14ac:dyDescent="0.25"/>
    <row r="700" spans="2:32" x14ac:dyDescent="0.25"/>
  </sheetData>
  <sheetProtection algorithmName="SHA-512" hashValue="745F7jMhV1NoofCbwvVtsmi+NiECHNVWdBqIMpOg+F3Y7Ci8WF3si40xlypKYGI9Fuyv/pXXDpxEx0px7LnKuA==" saltValue="mtDv4coslcokcN15+pY9OA==" spinCount="100000" sheet="1" formatRows="0" selectLockedCells="1"/>
  <mergeCells count="1532">
    <mergeCell ref="B676:AF676"/>
    <mergeCell ref="B677:AF677"/>
    <mergeCell ref="B678:AF678"/>
    <mergeCell ref="B679:AF679"/>
    <mergeCell ref="B680:AF680"/>
    <mergeCell ref="B681:AF681"/>
    <mergeCell ref="B682:AF682"/>
    <mergeCell ref="B683:AF683"/>
    <mergeCell ref="B684:AF684"/>
    <mergeCell ref="B685:AF685"/>
    <mergeCell ref="B686:AF686"/>
    <mergeCell ref="B687:AF687"/>
    <mergeCell ref="B659:AF659"/>
    <mergeCell ref="B660:AF660"/>
    <mergeCell ref="B661:AF661"/>
    <mergeCell ref="B662:AF662"/>
    <mergeCell ref="B663:AF663"/>
    <mergeCell ref="B664:AF664"/>
    <mergeCell ref="B665:AF665"/>
    <mergeCell ref="B666:AF666"/>
    <mergeCell ref="B667:AF667"/>
    <mergeCell ref="B668:AF668"/>
    <mergeCell ref="B669:AF669"/>
    <mergeCell ref="B670:AF670"/>
    <mergeCell ref="B671:AF671"/>
    <mergeCell ref="B672:AF672"/>
    <mergeCell ref="B673:AF673"/>
    <mergeCell ref="B674:AF674"/>
    <mergeCell ref="B675:AF675"/>
    <mergeCell ref="B642:AF642"/>
    <mergeCell ref="B643:AF643"/>
    <mergeCell ref="B644:AF644"/>
    <mergeCell ref="B645:AF645"/>
    <mergeCell ref="B646:AF646"/>
    <mergeCell ref="B647:AF647"/>
    <mergeCell ref="B648:AF648"/>
    <mergeCell ref="B649:AF649"/>
    <mergeCell ref="B650:AF650"/>
    <mergeCell ref="B651:AF651"/>
    <mergeCell ref="B652:AF652"/>
    <mergeCell ref="B653:AF653"/>
    <mergeCell ref="B654:AF654"/>
    <mergeCell ref="B655:AF655"/>
    <mergeCell ref="B656:AF656"/>
    <mergeCell ref="B657:AF657"/>
    <mergeCell ref="B658:AF658"/>
    <mergeCell ref="B625:AF625"/>
    <mergeCell ref="B626:AF626"/>
    <mergeCell ref="B627:AF627"/>
    <mergeCell ref="B628:AF628"/>
    <mergeCell ref="B629:AF629"/>
    <mergeCell ref="B630:AF630"/>
    <mergeCell ref="B631:AF631"/>
    <mergeCell ref="B632:AF632"/>
    <mergeCell ref="B633:AF633"/>
    <mergeCell ref="B634:AF634"/>
    <mergeCell ref="B635:AF635"/>
    <mergeCell ref="B636:AF636"/>
    <mergeCell ref="B637:AF637"/>
    <mergeCell ref="B638:AF638"/>
    <mergeCell ref="B639:AF639"/>
    <mergeCell ref="B640:AF640"/>
    <mergeCell ref="B641:AF641"/>
    <mergeCell ref="B608:AF608"/>
    <mergeCell ref="B609:AF609"/>
    <mergeCell ref="B610:AF610"/>
    <mergeCell ref="B611:AF611"/>
    <mergeCell ref="B612:AF612"/>
    <mergeCell ref="B613:AF613"/>
    <mergeCell ref="B614:AF614"/>
    <mergeCell ref="B615:AF615"/>
    <mergeCell ref="B616:AF616"/>
    <mergeCell ref="B617:AF617"/>
    <mergeCell ref="B618:AF618"/>
    <mergeCell ref="B619:AF619"/>
    <mergeCell ref="B620:AF620"/>
    <mergeCell ref="B621:AF621"/>
    <mergeCell ref="B622:AF622"/>
    <mergeCell ref="B623:AF623"/>
    <mergeCell ref="B624:AF624"/>
    <mergeCell ref="B591:AF591"/>
    <mergeCell ref="B592:AF592"/>
    <mergeCell ref="B593:AF593"/>
    <mergeCell ref="B594:AF594"/>
    <mergeCell ref="B595:AF595"/>
    <mergeCell ref="B596:AF596"/>
    <mergeCell ref="B597:AF597"/>
    <mergeCell ref="B598:AF598"/>
    <mergeCell ref="B599:AF599"/>
    <mergeCell ref="B600:AF600"/>
    <mergeCell ref="B601:AF601"/>
    <mergeCell ref="B602:AF602"/>
    <mergeCell ref="B603:AF603"/>
    <mergeCell ref="B604:AF604"/>
    <mergeCell ref="B605:AF605"/>
    <mergeCell ref="B606:AF606"/>
    <mergeCell ref="B607:AF607"/>
    <mergeCell ref="B569:AF569"/>
    <mergeCell ref="AE344:AF344"/>
    <mergeCell ref="B568:AF568"/>
    <mergeCell ref="B559:AF559"/>
    <mergeCell ref="B560:AF560"/>
    <mergeCell ref="B561:AF561"/>
    <mergeCell ref="B562:AF562"/>
    <mergeCell ref="B563:AF563"/>
    <mergeCell ref="B564:AF564"/>
    <mergeCell ref="B565:AF565"/>
    <mergeCell ref="B566:AF566"/>
    <mergeCell ref="B567:AF567"/>
    <mergeCell ref="B550:AF550"/>
    <mergeCell ref="B551:AF551"/>
    <mergeCell ref="B552:AF552"/>
    <mergeCell ref="B553:AF553"/>
    <mergeCell ref="B554:AF554"/>
    <mergeCell ref="B555:AF555"/>
    <mergeCell ref="B556:AF556"/>
    <mergeCell ref="B557:AF557"/>
    <mergeCell ref="B558:AF558"/>
    <mergeCell ref="B541:AF541"/>
    <mergeCell ref="B542:AF542"/>
    <mergeCell ref="B543:AF543"/>
    <mergeCell ref="B544:AF544"/>
    <mergeCell ref="B545:AF545"/>
    <mergeCell ref="B546:AF546"/>
    <mergeCell ref="B547:AF547"/>
    <mergeCell ref="B548:AF548"/>
    <mergeCell ref="B549:AF549"/>
    <mergeCell ref="B532:AF532"/>
    <mergeCell ref="B533:AF533"/>
    <mergeCell ref="B534:AF534"/>
    <mergeCell ref="B535:AF535"/>
    <mergeCell ref="B536:AF536"/>
    <mergeCell ref="B537:AF537"/>
    <mergeCell ref="B538:AF538"/>
    <mergeCell ref="B539:AF539"/>
    <mergeCell ref="B540:AF540"/>
    <mergeCell ref="B523:AF523"/>
    <mergeCell ref="B524:AF524"/>
    <mergeCell ref="B525:AF525"/>
    <mergeCell ref="B526:AF526"/>
    <mergeCell ref="B527:AF527"/>
    <mergeCell ref="B528:AF528"/>
    <mergeCell ref="B529:AF529"/>
    <mergeCell ref="B530:AF530"/>
    <mergeCell ref="B531:AF531"/>
    <mergeCell ref="B514:AF514"/>
    <mergeCell ref="B515:AF515"/>
    <mergeCell ref="B516:AF516"/>
    <mergeCell ref="B517:AF517"/>
    <mergeCell ref="B518:AF518"/>
    <mergeCell ref="B519:AF519"/>
    <mergeCell ref="B520:AF520"/>
    <mergeCell ref="B521:AF521"/>
    <mergeCell ref="B522:AF522"/>
    <mergeCell ref="B505:AF505"/>
    <mergeCell ref="B506:AF506"/>
    <mergeCell ref="B507:AF507"/>
    <mergeCell ref="B508:AF508"/>
    <mergeCell ref="B509:AF509"/>
    <mergeCell ref="B510:AF510"/>
    <mergeCell ref="B511:AF511"/>
    <mergeCell ref="B512:AF512"/>
    <mergeCell ref="B513:AF513"/>
    <mergeCell ref="B496:AF496"/>
    <mergeCell ref="B497:AF497"/>
    <mergeCell ref="B498:AF498"/>
    <mergeCell ref="B499:AF499"/>
    <mergeCell ref="B500:AF500"/>
    <mergeCell ref="B501:AF501"/>
    <mergeCell ref="B502:AF502"/>
    <mergeCell ref="B503:AF503"/>
    <mergeCell ref="B504:AF504"/>
    <mergeCell ref="B487:AF487"/>
    <mergeCell ref="B488:AF488"/>
    <mergeCell ref="B489:AF489"/>
    <mergeCell ref="B490:AF490"/>
    <mergeCell ref="B491:AF491"/>
    <mergeCell ref="B492:AF492"/>
    <mergeCell ref="B493:AF493"/>
    <mergeCell ref="B494:AF494"/>
    <mergeCell ref="B495:AF495"/>
    <mergeCell ref="B479:AF479"/>
    <mergeCell ref="B480:AF480"/>
    <mergeCell ref="B481:AF481"/>
    <mergeCell ref="B482:AF482"/>
    <mergeCell ref="U344:AD344"/>
    <mergeCell ref="B483:AF483"/>
    <mergeCell ref="B484:AF484"/>
    <mergeCell ref="B485:AF485"/>
    <mergeCell ref="B486:AF486"/>
    <mergeCell ref="B470:AF470"/>
    <mergeCell ref="B471:AF471"/>
    <mergeCell ref="B472:AF472"/>
    <mergeCell ref="B473:AF473"/>
    <mergeCell ref="B474:AF474"/>
    <mergeCell ref="B475:AF475"/>
    <mergeCell ref="B476:AF476"/>
    <mergeCell ref="B477:AF477"/>
    <mergeCell ref="B478:AF478"/>
    <mergeCell ref="B461:AF461"/>
    <mergeCell ref="B462:AF462"/>
    <mergeCell ref="B463:AF463"/>
    <mergeCell ref="B464:AF464"/>
    <mergeCell ref="B465:AF465"/>
    <mergeCell ref="B466:AF466"/>
    <mergeCell ref="B467:AF467"/>
    <mergeCell ref="B468:AF468"/>
    <mergeCell ref="B469:AF469"/>
    <mergeCell ref="B452:AF452"/>
    <mergeCell ref="B453:AF453"/>
    <mergeCell ref="B454:AF454"/>
    <mergeCell ref="B455:AF455"/>
    <mergeCell ref="B456:AF456"/>
    <mergeCell ref="B457:AF457"/>
    <mergeCell ref="B458:AF458"/>
    <mergeCell ref="B459:AF459"/>
    <mergeCell ref="B460:AF460"/>
    <mergeCell ref="B443:AF443"/>
    <mergeCell ref="B444:AF444"/>
    <mergeCell ref="B445:AF445"/>
    <mergeCell ref="B446:AF446"/>
    <mergeCell ref="B447:AF447"/>
    <mergeCell ref="B448:AF448"/>
    <mergeCell ref="B449:AF449"/>
    <mergeCell ref="B450:AF450"/>
    <mergeCell ref="B451:AF451"/>
    <mergeCell ref="B434:AF434"/>
    <mergeCell ref="B435:AF435"/>
    <mergeCell ref="B436:AF436"/>
    <mergeCell ref="B437:AF437"/>
    <mergeCell ref="B438:AF438"/>
    <mergeCell ref="B439:AF439"/>
    <mergeCell ref="B440:AF440"/>
    <mergeCell ref="B441:AF441"/>
    <mergeCell ref="B442:AF442"/>
    <mergeCell ref="B425:AF425"/>
    <mergeCell ref="B426:AF426"/>
    <mergeCell ref="B427:AF427"/>
    <mergeCell ref="B428:AF428"/>
    <mergeCell ref="B429:AF429"/>
    <mergeCell ref="B430:AF430"/>
    <mergeCell ref="B431:AF431"/>
    <mergeCell ref="B432:AF432"/>
    <mergeCell ref="B433:AF433"/>
    <mergeCell ref="B416:AF416"/>
    <mergeCell ref="B417:AF417"/>
    <mergeCell ref="B418:AF418"/>
    <mergeCell ref="B419:AF419"/>
    <mergeCell ref="B420:AF420"/>
    <mergeCell ref="B421:AF421"/>
    <mergeCell ref="B422:AF422"/>
    <mergeCell ref="B423:AF423"/>
    <mergeCell ref="B424:AF424"/>
    <mergeCell ref="B407:AF407"/>
    <mergeCell ref="B408:AF408"/>
    <mergeCell ref="B409:AF409"/>
    <mergeCell ref="B410:AF410"/>
    <mergeCell ref="B411:AF411"/>
    <mergeCell ref="B412:AF412"/>
    <mergeCell ref="B413:AF413"/>
    <mergeCell ref="B414:AF414"/>
    <mergeCell ref="B415:AF415"/>
    <mergeCell ref="B398:AF398"/>
    <mergeCell ref="B399:AF399"/>
    <mergeCell ref="B400:AF400"/>
    <mergeCell ref="B401:AF401"/>
    <mergeCell ref="B402:AF402"/>
    <mergeCell ref="B403:AF403"/>
    <mergeCell ref="B404:AF404"/>
    <mergeCell ref="B405:AF405"/>
    <mergeCell ref="B406:AF406"/>
    <mergeCell ref="C337:I337"/>
    <mergeCell ref="J337:L337"/>
    <mergeCell ref="N337:P337"/>
    <mergeCell ref="R337:X337"/>
    <mergeCell ref="Y337:AA337"/>
    <mergeCell ref="AD337:AF337"/>
    <mergeCell ref="B345:AF345"/>
    <mergeCell ref="B396:AF396"/>
    <mergeCell ref="B397:AF397"/>
    <mergeCell ref="B394:AF394"/>
    <mergeCell ref="B395:AF395"/>
    <mergeCell ref="B392:AF392"/>
    <mergeCell ref="B386:AF386"/>
    <mergeCell ref="B387:AF387"/>
    <mergeCell ref="B388:AF388"/>
    <mergeCell ref="B389:AF389"/>
    <mergeCell ref="B390:AF390"/>
    <mergeCell ref="B391:AF391"/>
    <mergeCell ref="B393:AF393"/>
    <mergeCell ref="B346:AF346"/>
    <mergeCell ref="B347:AF352"/>
    <mergeCell ref="B334:H334"/>
    <mergeCell ref="J334:L334"/>
    <mergeCell ref="N334:P334"/>
    <mergeCell ref="R334:X334"/>
    <mergeCell ref="Y334:AA334"/>
    <mergeCell ref="AB334:AC334"/>
    <mergeCell ref="AD334:AF334"/>
    <mergeCell ref="C335:I335"/>
    <mergeCell ref="R335:X335"/>
    <mergeCell ref="Y335:AA335"/>
    <mergeCell ref="B332:H332"/>
    <mergeCell ref="J332:L332"/>
    <mergeCell ref="N332:P332"/>
    <mergeCell ref="R332:X332"/>
    <mergeCell ref="Y332:AA332"/>
    <mergeCell ref="AB332:AC332"/>
    <mergeCell ref="AD332:AF332"/>
    <mergeCell ref="B333:H333"/>
    <mergeCell ref="J333:L333"/>
    <mergeCell ref="N333:P333"/>
    <mergeCell ref="R333:X333"/>
    <mergeCell ref="Y333:AA333"/>
    <mergeCell ref="AB333:AC333"/>
    <mergeCell ref="AD333:AF333"/>
    <mergeCell ref="B330:H330"/>
    <mergeCell ref="J330:L330"/>
    <mergeCell ref="N330:P330"/>
    <mergeCell ref="R330:X330"/>
    <mergeCell ref="Y330:AA330"/>
    <mergeCell ref="AB330:AC330"/>
    <mergeCell ref="AD330:AF330"/>
    <mergeCell ref="B331:H331"/>
    <mergeCell ref="J331:L331"/>
    <mergeCell ref="N331:P331"/>
    <mergeCell ref="R331:X331"/>
    <mergeCell ref="Y331:AA331"/>
    <mergeCell ref="AB331:AC331"/>
    <mergeCell ref="AD331:AF331"/>
    <mergeCell ref="B328:H328"/>
    <mergeCell ref="J328:L328"/>
    <mergeCell ref="N328:P328"/>
    <mergeCell ref="R328:X328"/>
    <mergeCell ref="Y328:AA328"/>
    <mergeCell ref="AB328:AC328"/>
    <mergeCell ref="AD328:AF328"/>
    <mergeCell ref="B329:H329"/>
    <mergeCell ref="J329:L329"/>
    <mergeCell ref="N329:P329"/>
    <mergeCell ref="R329:X329"/>
    <mergeCell ref="Y329:AA329"/>
    <mergeCell ref="AB329:AC329"/>
    <mergeCell ref="AD329:AF329"/>
    <mergeCell ref="B326:H326"/>
    <mergeCell ref="J326:L326"/>
    <mergeCell ref="N326:P326"/>
    <mergeCell ref="R326:X326"/>
    <mergeCell ref="Y326:AA326"/>
    <mergeCell ref="AB326:AC326"/>
    <mergeCell ref="AD326:AF326"/>
    <mergeCell ref="B327:H327"/>
    <mergeCell ref="J327:L327"/>
    <mergeCell ref="N327:P327"/>
    <mergeCell ref="R327:X327"/>
    <mergeCell ref="Y327:AA327"/>
    <mergeCell ref="AB327:AC327"/>
    <mergeCell ref="AD327:AF327"/>
    <mergeCell ref="B324:H324"/>
    <mergeCell ref="J324:L324"/>
    <mergeCell ref="N324:P324"/>
    <mergeCell ref="R324:X324"/>
    <mergeCell ref="Y324:AA324"/>
    <mergeCell ref="AB324:AC324"/>
    <mergeCell ref="AD324:AF324"/>
    <mergeCell ref="B325:H325"/>
    <mergeCell ref="J325:L325"/>
    <mergeCell ref="N325:P325"/>
    <mergeCell ref="R325:X325"/>
    <mergeCell ref="Y325:AA325"/>
    <mergeCell ref="AB325:AC325"/>
    <mergeCell ref="AD325:AF325"/>
    <mergeCell ref="B322:H322"/>
    <mergeCell ref="J322:L322"/>
    <mergeCell ref="N322:P322"/>
    <mergeCell ref="R322:X322"/>
    <mergeCell ref="Y322:AA322"/>
    <mergeCell ref="AB322:AC322"/>
    <mergeCell ref="AD322:AF322"/>
    <mergeCell ref="B323:H323"/>
    <mergeCell ref="J323:L323"/>
    <mergeCell ref="N323:P323"/>
    <mergeCell ref="R323:X323"/>
    <mergeCell ref="Y323:AA323"/>
    <mergeCell ref="AB323:AC323"/>
    <mergeCell ref="AD323:AF323"/>
    <mergeCell ref="B320:H320"/>
    <mergeCell ref="J320:L320"/>
    <mergeCell ref="N320:P320"/>
    <mergeCell ref="R320:X320"/>
    <mergeCell ref="Y320:AA320"/>
    <mergeCell ref="AB320:AC320"/>
    <mergeCell ref="AD320:AF320"/>
    <mergeCell ref="B321:H321"/>
    <mergeCell ref="J321:L321"/>
    <mergeCell ref="N321:P321"/>
    <mergeCell ref="R321:X321"/>
    <mergeCell ref="Y321:AA321"/>
    <mergeCell ref="AB321:AC321"/>
    <mergeCell ref="AD321:AF321"/>
    <mergeCell ref="B318:H318"/>
    <mergeCell ref="J318:L318"/>
    <mergeCell ref="N318:P318"/>
    <mergeCell ref="R318:X318"/>
    <mergeCell ref="Y318:AA318"/>
    <mergeCell ref="AB318:AC318"/>
    <mergeCell ref="AD318:AF318"/>
    <mergeCell ref="B319:H319"/>
    <mergeCell ref="J319:L319"/>
    <mergeCell ref="N319:P319"/>
    <mergeCell ref="R319:X319"/>
    <mergeCell ref="Y319:AA319"/>
    <mergeCell ref="AB319:AC319"/>
    <mergeCell ref="AD319:AF319"/>
    <mergeCell ref="B316:H316"/>
    <mergeCell ref="J316:L316"/>
    <mergeCell ref="N316:P316"/>
    <mergeCell ref="R316:X316"/>
    <mergeCell ref="Y316:AA316"/>
    <mergeCell ref="AB316:AC316"/>
    <mergeCell ref="AD316:AF316"/>
    <mergeCell ref="B317:H317"/>
    <mergeCell ref="J317:L317"/>
    <mergeCell ref="N317:P317"/>
    <mergeCell ref="R317:X317"/>
    <mergeCell ref="Y317:AA317"/>
    <mergeCell ref="AB317:AC317"/>
    <mergeCell ref="AD317:AF317"/>
    <mergeCell ref="B314:H314"/>
    <mergeCell ref="J314:L314"/>
    <mergeCell ref="N314:P314"/>
    <mergeCell ref="R314:X314"/>
    <mergeCell ref="Y314:AA314"/>
    <mergeCell ref="AB314:AC314"/>
    <mergeCell ref="AD314:AF314"/>
    <mergeCell ref="B315:H315"/>
    <mergeCell ref="J315:L315"/>
    <mergeCell ref="N315:P315"/>
    <mergeCell ref="R315:X315"/>
    <mergeCell ref="Y315:AA315"/>
    <mergeCell ref="AB315:AC315"/>
    <mergeCell ref="AD315:AF315"/>
    <mergeCell ref="B312:H312"/>
    <mergeCell ref="J312:L312"/>
    <mergeCell ref="N312:P312"/>
    <mergeCell ref="R312:X312"/>
    <mergeCell ref="Y312:AA312"/>
    <mergeCell ref="AB312:AC312"/>
    <mergeCell ref="AD312:AF312"/>
    <mergeCell ref="B313:H313"/>
    <mergeCell ref="J313:L313"/>
    <mergeCell ref="N313:P313"/>
    <mergeCell ref="R313:X313"/>
    <mergeCell ref="Y313:AA313"/>
    <mergeCell ref="AB313:AC313"/>
    <mergeCell ref="AD313:AF313"/>
    <mergeCell ref="B310:H310"/>
    <mergeCell ref="J310:L310"/>
    <mergeCell ref="N310:P310"/>
    <mergeCell ref="R310:X310"/>
    <mergeCell ref="Y310:AA310"/>
    <mergeCell ref="AB310:AC310"/>
    <mergeCell ref="AD310:AF310"/>
    <mergeCell ref="B311:H311"/>
    <mergeCell ref="J311:L311"/>
    <mergeCell ref="N311:P311"/>
    <mergeCell ref="R311:X311"/>
    <mergeCell ref="Y311:AA311"/>
    <mergeCell ref="AB311:AC311"/>
    <mergeCell ref="AD311:AF311"/>
    <mergeCell ref="B308:H308"/>
    <mergeCell ref="J308:L308"/>
    <mergeCell ref="N308:P308"/>
    <mergeCell ref="R308:X308"/>
    <mergeCell ref="Y308:AA308"/>
    <mergeCell ref="AB308:AC308"/>
    <mergeCell ref="AD308:AF308"/>
    <mergeCell ref="B309:H309"/>
    <mergeCell ref="J309:L309"/>
    <mergeCell ref="N309:P309"/>
    <mergeCell ref="R309:X309"/>
    <mergeCell ref="Y309:AA309"/>
    <mergeCell ref="AB309:AC309"/>
    <mergeCell ref="AD309:AF309"/>
    <mergeCell ref="B306:H306"/>
    <mergeCell ref="J306:L306"/>
    <mergeCell ref="N306:P306"/>
    <mergeCell ref="R306:X306"/>
    <mergeCell ref="Y306:AA306"/>
    <mergeCell ref="AB306:AC306"/>
    <mergeCell ref="AD306:AF306"/>
    <mergeCell ref="B307:H307"/>
    <mergeCell ref="J307:L307"/>
    <mergeCell ref="N307:P307"/>
    <mergeCell ref="R307:X307"/>
    <mergeCell ref="Y307:AA307"/>
    <mergeCell ref="AB307:AC307"/>
    <mergeCell ref="AD307:AF307"/>
    <mergeCell ref="B304:H304"/>
    <mergeCell ref="J304:L304"/>
    <mergeCell ref="N304:P304"/>
    <mergeCell ref="R304:X304"/>
    <mergeCell ref="Y304:AA304"/>
    <mergeCell ref="AB304:AC304"/>
    <mergeCell ref="AD304:AF304"/>
    <mergeCell ref="B305:H305"/>
    <mergeCell ref="J305:L305"/>
    <mergeCell ref="N305:P305"/>
    <mergeCell ref="R305:X305"/>
    <mergeCell ref="Y305:AA305"/>
    <mergeCell ref="AB305:AC305"/>
    <mergeCell ref="AD305:AF305"/>
    <mergeCell ref="B302:H302"/>
    <mergeCell ref="J302:L302"/>
    <mergeCell ref="N302:P302"/>
    <mergeCell ref="R302:X302"/>
    <mergeCell ref="Y302:AA302"/>
    <mergeCell ref="AB302:AC302"/>
    <mergeCell ref="AD302:AF302"/>
    <mergeCell ref="B303:H303"/>
    <mergeCell ref="J303:L303"/>
    <mergeCell ref="N303:P303"/>
    <mergeCell ref="R303:X303"/>
    <mergeCell ref="Y303:AA303"/>
    <mergeCell ref="AB303:AC303"/>
    <mergeCell ref="AD303:AF303"/>
    <mergeCell ref="B300:H300"/>
    <mergeCell ref="J300:L300"/>
    <mergeCell ref="N300:P300"/>
    <mergeCell ref="R300:X300"/>
    <mergeCell ref="Y300:AA300"/>
    <mergeCell ref="AB300:AC300"/>
    <mergeCell ref="AD300:AF300"/>
    <mergeCell ref="B301:H301"/>
    <mergeCell ref="J301:L301"/>
    <mergeCell ref="N301:P301"/>
    <mergeCell ref="R301:X301"/>
    <mergeCell ref="Y301:AA301"/>
    <mergeCell ref="AB301:AC301"/>
    <mergeCell ref="AD301:AF301"/>
    <mergeCell ref="B298:H298"/>
    <mergeCell ref="J298:L298"/>
    <mergeCell ref="N298:P298"/>
    <mergeCell ref="R298:X298"/>
    <mergeCell ref="Y298:AA298"/>
    <mergeCell ref="AB298:AC298"/>
    <mergeCell ref="AD298:AF298"/>
    <mergeCell ref="B299:H299"/>
    <mergeCell ref="J299:L299"/>
    <mergeCell ref="N299:P299"/>
    <mergeCell ref="R299:X299"/>
    <mergeCell ref="Y299:AA299"/>
    <mergeCell ref="AB299:AC299"/>
    <mergeCell ref="AD299:AF299"/>
    <mergeCell ref="B296:H296"/>
    <mergeCell ref="J296:L296"/>
    <mergeCell ref="N296:P296"/>
    <mergeCell ref="R296:X296"/>
    <mergeCell ref="Y296:AA296"/>
    <mergeCell ref="AB296:AC296"/>
    <mergeCell ref="AD296:AF296"/>
    <mergeCell ref="B297:H297"/>
    <mergeCell ref="J297:L297"/>
    <mergeCell ref="N297:P297"/>
    <mergeCell ref="R297:X297"/>
    <mergeCell ref="Y297:AA297"/>
    <mergeCell ref="AB297:AC297"/>
    <mergeCell ref="AD297:AF297"/>
    <mergeCell ref="B294:H294"/>
    <mergeCell ref="J294:L294"/>
    <mergeCell ref="N294:P294"/>
    <mergeCell ref="R294:X294"/>
    <mergeCell ref="Y294:AA294"/>
    <mergeCell ref="AB294:AC294"/>
    <mergeCell ref="AD294:AF294"/>
    <mergeCell ref="B295:H295"/>
    <mergeCell ref="J295:L295"/>
    <mergeCell ref="N295:P295"/>
    <mergeCell ref="R295:X295"/>
    <mergeCell ref="Y295:AA295"/>
    <mergeCell ref="AB295:AC295"/>
    <mergeCell ref="AD295:AF295"/>
    <mergeCell ref="B292:H292"/>
    <mergeCell ref="J292:L292"/>
    <mergeCell ref="N292:P292"/>
    <mergeCell ref="R292:X292"/>
    <mergeCell ref="Y292:AA292"/>
    <mergeCell ref="AB292:AC292"/>
    <mergeCell ref="AD292:AF292"/>
    <mergeCell ref="B293:H293"/>
    <mergeCell ref="J293:L293"/>
    <mergeCell ref="N293:P293"/>
    <mergeCell ref="R293:X293"/>
    <mergeCell ref="Y293:AA293"/>
    <mergeCell ref="AB293:AC293"/>
    <mergeCell ref="AD293:AF293"/>
    <mergeCell ref="B290:H290"/>
    <mergeCell ref="J290:L290"/>
    <mergeCell ref="N290:P290"/>
    <mergeCell ref="R290:X290"/>
    <mergeCell ref="Y290:AA290"/>
    <mergeCell ref="AB290:AC290"/>
    <mergeCell ref="AD290:AF290"/>
    <mergeCell ref="B291:H291"/>
    <mergeCell ref="J291:L291"/>
    <mergeCell ref="N291:P291"/>
    <mergeCell ref="R291:X291"/>
    <mergeCell ref="Y291:AA291"/>
    <mergeCell ref="AB291:AC291"/>
    <mergeCell ref="AD291:AF291"/>
    <mergeCell ref="B288:H288"/>
    <mergeCell ref="J288:L288"/>
    <mergeCell ref="N288:P288"/>
    <mergeCell ref="R288:X288"/>
    <mergeCell ref="Y288:AA288"/>
    <mergeCell ref="AB288:AC288"/>
    <mergeCell ref="AD288:AF288"/>
    <mergeCell ref="B289:H289"/>
    <mergeCell ref="J289:L289"/>
    <mergeCell ref="N289:P289"/>
    <mergeCell ref="R289:X289"/>
    <mergeCell ref="Y289:AA289"/>
    <mergeCell ref="AB289:AC289"/>
    <mergeCell ref="AD289:AF289"/>
    <mergeCell ref="B286:H286"/>
    <mergeCell ref="J286:L286"/>
    <mergeCell ref="N286:P286"/>
    <mergeCell ref="R286:X286"/>
    <mergeCell ref="Y286:AA286"/>
    <mergeCell ref="AB286:AC286"/>
    <mergeCell ref="AD286:AF286"/>
    <mergeCell ref="B287:H287"/>
    <mergeCell ref="J287:L287"/>
    <mergeCell ref="N287:P287"/>
    <mergeCell ref="R287:X287"/>
    <mergeCell ref="Y287:AA287"/>
    <mergeCell ref="AB287:AC287"/>
    <mergeCell ref="AD287:AF287"/>
    <mergeCell ref="B284:H284"/>
    <mergeCell ref="J284:L284"/>
    <mergeCell ref="N284:P284"/>
    <mergeCell ref="R284:X284"/>
    <mergeCell ref="Y284:AA284"/>
    <mergeCell ref="AB284:AC284"/>
    <mergeCell ref="AD284:AF284"/>
    <mergeCell ref="B285:H285"/>
    <mergeCell ref="J285:L285"/>
    <mergeCell ref="N285:P285"/>
    <mergeCell ref="R285:X285"/>
    <mergeCell ref="Y285:AA285"/>
    <mergeCell ref="AB285:AC285"/>
    <mergeCell ref="AD285:AF285"/>
    <mergeCell ref="N283:P283"/>
    <mergeCell ref="R283:X283"/>
    <mergeCell ref="Y283:AA283"/>
    <mergeCell ref="AB283:AC283"/>
    <mergeCell ref="AD283:AF283"/>
    <mergeCell ref="X13:AE13"/>
    <mergeCell ref="X14:AE14"/>
    <mergeCell ref="J14:O14"/>
    <mergeCell ref="X15:AE15"/>
    <mergeCell ref="J15:O15"/>
    <mergeCell ref="L16:O16"/>
    <mergeCell ref="Q27:AF27"/>
    <mergeCell ref="M32:O32"/>
    <mergeCell ref="Q32:AF32"/>
    <mergeCell ref="Q33:AF33"/>
    <mergeCell ref="Q34:AF34"/>
    <mergeCell ref="M28:O28"/>
    <mergeCell ref="Q28:AF28"/>
    <mergeCell ref="M29:O29"/>
    <mergeCell ref="Q29:AF29"/>
    <mergeCell ref="M30:O30"/>
    <mergeCell ref="Q30:AF30"/>
    <mergeCell ref="M35:O35"/>
    <mergeCell ref="Q42:AF42"/>
    <mergeCell ref="M40:O40"/>
    <mergeCell ref="M37:O37"/>
    <mergeCell ref="M38:O38"/>
    <mergeCell ref="M39:O39"/>
    <mergeCell ref="Q37:AF37"/>
    <mergeCell ref="Q38:AF38"/>
    <mergeCell ref="Q72:AF72"/>
    <mergeCell ref="Q73:AF73"/>
    <mergeCell ref="J10:O10"/>
    <mergeCell ref="X10:AC10"/>
    <mergeCell ref="J11:O11"/>
    <mergeCell ref="X11:AC11"/>
    <mergeCell ref="J12:O12"/>
    <mergeCell ref="X12:AE12"/>
    <mergeCell ref="L17:O17"/>
    <mergeCell ref="N20:P21"/>
    <mergeCell ref="M26:O26"/>
    <mergeCell ref="M27:O27"/>
    <mergeCell ref="J5:O5"/>
    <mergeCell ref="J6:O6"/>
    <mergeCell ref="X6:AF6"/>
    <mergeCell ref="J7:O7"/>
    <mergeCell ref="X7:AF7"/>
    <mergeCell ref="J8:O8"/>
    <mergeCell ref="X9:AC9"/>
    <mergeCell ref="J9:O9"/>
    <mergeCell ref="X8:AC8"/>
    <mergeCell ref="Q74:AF74"/>
    <mergeCell ref="Q75:AF75"/>
    <mergeCell ref="Q60:AF60"/>
    <mergeCell ref="M70:O70"/>
    <mergeCell ref="M65:O65"/>
    <mergeCell ref="Q65:AF65"/>
    <mergeCell ref="M66:O66"/>
    <mergeCell ref="M72:O72"/>
    <mergeCell ref="M68:O68"/>
    <mergeCell ref="M69:O69"/>
    <mergeCell ref="M51:O51"/>
    <mergeCell ref="Q47:AF47"/>
    <mergeCell ref="M52:O52"/>
    <mergeCell ref="M53:O53"/>
    <mergeCell ref="M54:O54"/>
    <mergeCell ref="Q51:AF51"/>
    <mergeCell ref="Q52:AF52"/>
    <mergeCell ref="Q53:AF53"/>
    <mergeCell ref="Q54:AF54"/>
    <mergeCell ref="M47:O47"/>
    <mergeCell ref="Q71:AF71"/>
    <mergeCell ref="AD218:AF218"/>
    <mergeCell ref="B219:H219"/>
    <mergeCell ref="J219:L219"/>
    <mergeCell ref="N219:P219"/>
    <mergeCell ref="R219:X219"/>
    <mergeCell ref="Y219:AA219"/>
    <mergeCell ref="AB219:AC219"/>
    <mergeCell ref="AD219:AF219"/>
    <mergeCell ref="Q61:AF61"/>
    <mergeCell ref="B218:H218"/>
    <mergeCell ref="J218:L218"/>
    <mergeCell ref="N218:P218"/>
    <mergeCell ref="R218:X218"/>
    <mergeCell ref="Y218:AA218"/>
    <mergeCell ref="AB218:AC218"/>
    <mergeCell ref="B72:L72"/>
    <mergeCell ref="B73:L73"/>
    <mergeCell ref="B74:L74"/>
    <mergeCell ref="B75:L75"/>
    <mergeCell ref="B76:L76"/>
    <mergeCell ref="B77:L77"/>
    <mergeCell ref="B78:L78"/>
    <mergeCell ref="B79:L79"/>
    <mergeCell ref="Q76:AF76"/>
    <mergeCell ref="Q66:AF66"/>
    <mergeCell ref="B71:L71"/>
    <mergeCell ref="M67:O67"/>
    <mergeCell ref="B90:L90"/>
    <mergeCell ref="B91:L91"/>
    <mergeCell ref="B92:L92"/>
    <mergeCell ref="B93:L93"/>
    <mergeCell ref="B94:L94"/>
    <mergeCell ref="AD220:AF220"/>
    <mergeCell ref="B221:H221"/>
    <mergeCell ref="J221:L221"/>
    <mergeCell ref="N221:P221"/>
    <mergeCell ref="R221:X221"/>
    <mergeCell ref="Y221:AA221"/>
    <mergeCell ref="AB221:AC221"/>
    <mergeCell ref="AD221:AF221"/>
    <mergeCell ref="B220:H220"/>
    <mergeCell ref="J220:L220"/>
    <mergeCell ref="N220:P220"/>
    <mergeCell ref="R220:X220"/>
    <mergeCell ref="Y220:AA220"/>
    <mergeCell ref="AB220:AC220"/>
    <mergeCell ref="B223:H223"/>
    <mergeCell ref="J223:L223"/>
    <mergeCell ref="N223:P223"/>
    <mergeCell ref="R223:X223"/>
    <mergeCell ref="Y223:AA223"/>
    <mergeCell ref="AB223:AC223"/>
    <mergeCell ref="AD223:AF223"/>
    <mergeCell ref="B222:H222"/>
    <mergeCell ref="J222:L222"/>
    <mergeCell ref="N222:P222"/>
    <mergeCell ref="R222:X222"/>
    <mergeCell ref="Y222:AA222"/>
    <mergeCell ref="AB222:AC222"/>
    <mergeCell ref="AD222:AF222"/>
    <mergeCell ref="AD226:AF226"/>
    <mergeCell ref="B227:H227"/>
    <mergeCell ref="J227:L227"/>
    <mergeCell ref="N227:P227"/>
    <mergeCell ref="R227:X227"/>
    <mergeCell ref="Y227:AA227"/>
    <mergeCell ref="AB227:AC227"/>
    <mergeCell ref="AD227:AF227"/>
    <mergeCell ref="B226:H226"/>
    <mergeCell ref="J226:L226"/>
    <mergeCell ref="N226:P226"/>
    <mergeCell ref="R226:X226"/>
    <mergeCell ref="Y226:AA226"/>
    <mergeCell ref="AB226:AC226"/>
    <mergeCell ref="AD224:AF224"/>
    <mergeCell ref="B225:H225"/>
    <mergeCell ref="J225:L225"/>
    <mergeCell ref="N225:P225"/>
    <mergeCell ref="R225:X225"/>
    <mergeCell ref="Y225:AA225"/>
    <mergeCell ref="AB225:AC225"/>
    <mergeCell ref="AD225:AF225"/>
    <mergeCell ref="B224:H224"/>
    <mergeCell ref="J224:L224"/>
    <mergeCell ref="N224:P224"/>
    <mergeCell ref="R224:X224"/>
    <mergeCell ref="Y224:AA224"/>
    <mergeCell ref="AB224:AC224"/>
    <mergeCell ref="AD230:AF230"/>
    <mergeCell ref="B231:H231"/>
    <mergeCell ref="J231:L231"/>
    <mergeCell ref="N231:P231"/>
    <mergeCell ref="R231:X231"/>
    <mergeCell ref="Y231:AA231"/>
    <mergeCell ref="AB231:AC231"/>
    <mergeCell ref="AD231:AF231"/>
    <mergeCell ref="B230:H230"/>
    <mergeCell ref="J230:L230"/>
    <mergeCell ref="N230:P230"/>
    <mergeCell ref="R230:X230"/>
    <mergeCell ref="Y230:AA230"/>
    <mergeCell ref="AB230:AC230"/>
    <mergeCell ref="AD228:AF228"/>
    <mergeCell ref="B229:H229"/>
    <mergeCell ref="J229:L229"/>
    <mergeCell ref="N229:P229"/>
    <mergeCell ref="R229:X229"/>
    <mergeCell ref="Y229:AA229"/>
    <mergeCell ref="AB229:AC229"/>
    <mergeCell ref="AD229:AF229"/>
    <mergeCell ref="B228:H228"/>
    <mergeCell ref="J228:L228"/>
    <mergeCell ref="N228:P228"/>
    <mergeCell ref="R228:X228"/>
    <mergeCell ref="Y228:AA228"/>
    <mergeCell ref="AB228:AC228"/>
    <mergeCell ref="AD234:AF234"/>
    <mergeCell ref="B235:H235"/>
    <mergeCell ref="J235:L235"/>
    <mergeCell ref="N235:P235"/>
    <mergeCell ref="R235:X235"/>
    <mergeCell ref="Y235:AA235"/>
    <mergeCell ref="AB235:AC235"/>
    <mergeCell ref="AD235:AF235"/>
    <mergeCell ref="B234:H234"/>
    <mergeCell ref="J234:L234"/>
    <mergeCell ref="N234:P234"/>
    <mergeCell ref="R234:X234"/>
    <mergeCell ref="Y234:AA234"/>
    <mergeCell ref="AB234:AC234"/>
    <mergeCell ref="AD232:AF232"/>
    <mergeCell ref="B233:H233"/>
    <mergeCell ref="J233:L233"/>
    <mergeCell ref="N233:P233"/>
    <mergeCell ref="R233:X233"/>
    <mergeCell ref="Y233:AA233"/>
    <mergeCell ref="AB233:AC233"/>
    <mergeCell ref="AD233:AF233"/>
    <mergeCell ref="B232:H232"/>
    <mergeCell ref="J232:L232"/>
    <mergeCell ref="N232:P232"/>
    <mergeCell ref="R232:X232"/>
    <mergeCell ref="Y232:AA232"/>
    <mergeCell ref="AB232:AC232"/>
    <mergeCell ref="AD238:AF238"/>
    <mergeCell ref="B239:H239"/>
    <mergeCell ref="J239:L239"/>
    <mergeCell ref="N239:P239"/>
    <mergeCell ref="R239:X239"/>
    <mergeCell ref="Y239:AA239"/>
    <mergeCell ref="AB239:AC239"/>
    <mergeCell ref="AD239:AF239"/>
    <mergeCell ref="B238:H238"/>
    <mergeCell ref="J238:L238"/>
    <mergeCell ref="N238:P238"/>
    <mergeCell ref="R238:X238"/>
    <mergeCell ref="Y238:AA238"/>
    <mergeCell ref="AB238:AC238"/>
    <mergeCell ref="AD236:AF236"/>
    <mergeCell ref="B237:H237"/>
    <mergeCell ref="J237:L237"/>
    <mergeCell ref="N237:P237"/>
    <mergeCell ref="R237:X237"/>
    <mergeCell ref="Y237:AA237"/>
    <mergeCell ref="AB237:AC237"/>
    <mergeCell ref="AD237:AF237"/>
    <mergeCell ref="B236:H236"/>
    <mergeCell ref="J236:L236"/>
    <mergeCell ref="N236:P236"/>
    <mergeCell ref="R236:X236"/>
    <mergeCell ref="Y236:AA236"/>
    <mergeCell ref="AB236:AC236"/>
    <mergeCell ref="AD242:AF242"/>
    <mergeCell ref="B243:H243"/>
    <mergeCell ref="J243:L243"/>
    <mergeCell ref="N243:P243"/>
    <mergeCell ref="R243:X243"/>
    <mergeCell ref="Y243:AA243"/>
    <mergeCell ref="AB243:AC243"/>
    <mergeCell ref="AD243:AF243"/>
    <mergeCell ref="B242:H242"/>
    <mergeCell ref="J242:L242"/>
    <mergeCell ref="N242:P242"/>
    <mergeCell ref="R242:X242"/>
    <mergeCell ref="Y242:AA242"/>
    <mergeCell ref="AB242:AC242"/>
    <mergeCell ref="AD240:AF240"/>
    <mergeCell ref="B241:H241"/>
    <mergeCell ref="J241:L241"/>
    <mergeCell ref="N241:P241"/>
    <mergeCell ref="R241:X241"/>
    <mergeCell ref="Y241:AA241"/>
    <mergeCell ref="AB241:AC241"/>
    <mergeCell ref="AD241:AF241"/>
    <mergeCell ref="B240:H240"/>
    <mergeCell ref="J240:L240"/>
    <mergeCell ref="N240:P240"/>
    <mergeCell ref="R240:X240"/>
    <mergeCell ref="Y240:AA240"/>
    <mergeCell ref="AB240:AC240"/>
    <mergeCell ref="AD246:AF246"/>
    <mergeCell ref="B247:H247"/>
    <mergeCell ref="J247:L247"/>
    <mergeCell ref="N247:P247"/>
    <mergeCell ref="R247:X247"/>
    <mergeCell ref="Y247:AA247"/>
    <mergeCell ref="AB247:AC247"/>
    <mergeCell ref="AD247:AF247"/>
    <mergeCell ref="B246:H246"/>
    <mergeCell ref="J246:L246"/>
    <mergeCell ref="N246:P246"/>
    <mergeCell ref="R246:X246"/>
    <mergeCell ref="Y246:AA246"/>
    <mergeCell ref="AB246:AC246"/>
    <mergeCell ref="AD244:AF244"/>
    <mergeCell ref="B245:H245"/>
    <mergeCell ref="J245:L245"/>
    <mergeCell ref="N245:P245"/>
    <mergeCell ref="R245:X245"/>
    <mergeCell ref="Y245:AA245"/>
    <mergeCell ref="AB245:AC245"/>
    <mergeCell ref="AD245:AF245"/>
    <mergeCell ref="B244:H244"/>
    <mergeCell ref="J244:L244"/>
    <mergeCell ref="N244:P244"/>
    <mergeCell ref="R244:X244"/>
    <mergeCell ref="Y244:AA244"/>
    <mergeCell ref="AB244:AC244"/>
    <mergeCell ref="AD250:AF250"/>
    <mergeCell ref="B251:H251"/>
    <mergeCell ref="J251:L251"/>
    <mergeCell ref="N251:P251"/>
    <mergeCell ref="R251:X251"/>
    <mergeCell ref="Y251:AA251"/>
    <mergeCell ref="AB251:AC251"/>
    <mergeCell ref="AD251:AF251"/>
    <mergeCell ref="B250:H250"/>
    <mergeCell ref="J250:L250"/>
    <mergeCell ref="N250:P250"/>
    <mergeCell ref="R250:X250"/>
    <mergeCell ref="Y250:AA250"/>
    <mergeCell ref="AB250:AC250"/>
    <mergeCell ref="AD248:AF248"/>
    <mergeCell ref="B249:H249"/>
    <mergeCell ref="J249:L249"/>
    <mergeCell ref="N249:P249"/>
    <mergeCell ref="R249:X249"/>
    <mergeCell ref="Y249:AA249"/>
    <mergeCell ref="AB249:AC249"/>
    <mergeCell ref="AD249:AF249"/>
    <mergeCell ref="B248:H248"/>
    <mergeCell ref="J248:L248"/>
    <mergeCell ref="N248:P248"/>
    <mergeCell ref="R248:X248"/>
    <mergeCell ref="Y248:AA248"/>
    <mergeCell ref="AB248:AC248"/>
    <mergeCell ref="AD254:AF254"/>
    <mergeCell ref="B255:H255"/>
    <mergeCell ref="J255:L255"/>
    <mergeCell ref="N255:P255"/>
    <mergeCell ref="R255:X255"/>
    <mergeCell ref="Y255:AA255"/>
    <mergeCell ref="AB255:AC255"/>
    <mergeCell ref="AD255:AF255"/>
    <mergeCell ref="B254:H254"/>
    <mergeCell ref="J254:L254"/>
    <mergeCell ref="N254:P254"/>
    <mergeCell ref="R254:X254"/>
    <mergeCell ref="Y254:AA254"/>
    <mergeCell ref="AB254:AC254"/>
    <mergeCell ref="AD252:AF252"/>
    <mergeCell ref="B253:H253"/>
    <mergeCell ref="J253:L253"/>
    <mergeCell ref="N253:P253"/>
    <mergeCell ref="R253:X253"/>
    <mergeCell ref="Y253:AA253"/>
    <mergeCell ref="AB253:AC253"/>
    <mergeCell ref="AD253:AF253"/>
    <mergeCell ref="B252:H252"/>
    <mergeCell ref="J252:L252"/>
    <mergeCell ref="N252:P252"/>
    <mergeCell ref="R252:X252"/>
    <mergeCell ref="Y252:AA252"/>
    <mergeCell ref="AB252:AC252"/>
    <mergeCell ref="AD258:AF258"/>
    <mergeCell ref="B258:H258"/>
    <mergeCell ref="J258:L258"/>
    <mergeCell ref="N258:P258"/>
    <mergeCell ref="R258:X258"/>
    <mergeCell ref="Y258:AA258"/>
    <mergeCell ref="AB258:AC258"/>
    <mergeCell ref="AD256:AF256"/>
    <mergeCell ref="B257:H257"/>
    <mergeCell ref="J257:L257"/>
    <mergeCell ref="N257:P257"/>
    <mergeCell ref="R257:X257"/>
    <mergeCell ref="Y257:AA257"/>
    <mergeCell ref="AB257:AC257"/>
    <mergeCell ref="AD257:AF257"/>
    <mergeCell ref="B256:H256"/>
    <mergeCell ref="J256:L256"/>
    <mergeCell ref="N256:P256"/>
    <mergeCell ref="R256:X256"/>
    <mergeCell ref="Y256:AA256"/>
    <mergeCell ref="AB256:AC256"/>
    <mergeCell ref="R261:X261"/>
    <mergeCell ref="AB264:AC264"/>
    <mergeCell ref="B260:H260"/>
    <mergeCell ref="J260:L260"/>
    <mergeCell ref="N260:P260"/>
    <mergeCell ref="Y261:AA261"/>
    <mergeCell ref="AB261:AC261"/>
    <mergeCell ref="AD261:AF261"/>
    <mergeCell ref="B262:H262"/>
    <mergeCell ref="J262:L262"/>
    <mergeCell ref="N262:P262"/>
    <mergeCell ref="R262:X262"/>
    <mergeCell ref="Y262:AA262"/>
    <mergeCell ref="AB262:AC262"/>
    <mergeCell ref="R260:X260"/>
    <mergeCell ref="J264:L264"/>
    <mergeCell ref="N264:P264"/>
    <mergeCell ref="R264:X264"/>
    <mergeCell ref="Y264:AA264"/>
    <mergeCell ref="B263:H263"/>
    <mergeCell ref="J263:L263"/>
    <mergeCell ref="N263:P263"/>
    <mergeCell ref="R263:X263"/>
    <mergeCell ref="Y263:AA263"/>
    <mergeCell ref="AB263:AC263"/>
    <mergeCell ref="AD263:AF263"/>
    <mergeCell ref="N265:P265"/>
    <mergeCell ref="R265:X265"/>
    <mergeCell ref="Y265:AA265"/>
    <mergeCell ref="AB265:AC265"/>
    <mergeCell ref="AD265:AF265"/>
    <mergeCell ref="B264:H264"/>
    <mergeCell ref="B372:AF372"/>
    <mergeCell ref="B373:AF373"/>
    <mergeCell ref="B362:AF362"/>
    <mergeCell ref="B363:AF363"/>
    <mergeCell ref="B364:AF364"/>
    <mergeCell ref="B365:AF365"/>
    <mergeCell ref="B360:AF360"/>
    <mergeCell ref="B361:AF361"/>
    <mergeCell ref="B353:AF353"/>
    <mergeCell ref="B369:AF369"/>
    <mergeCell ref="B370:AF370"/>
    <mergeCell ref="B371:AF371"/>
    <mergeCell ref="B354:AF354"/>
    <mergeCell ref="B355:AF355"/>
    <mergeCell ref="B356:AF356"/>
    <mergeCell ref="B366:AF366"/>
    <mergeCell ref="B367:AF367"/>
    <mergeCell ref="B282:H282"/>
    <mergeCell ref="J282:L282"/>
    <mergeCell ref="N282:P282"/>
    <mergeCell ref="R282:X282"/>
    <mergeCell ref="Y282:AA282"/>
    <mergeCell ref="AB282:AC282"/>
    <mergeCell ref="AD282:AF282"/>
    <mergeCell ref="B283:H283"/>
    <mergeCell ref="J283:L283"/>
    <mergeCell ref="B66:L66"/>
    <mergeCell ref="B67:L67"/>
    <mergeCell ref="B87:L87"/>
    <mergeCell ref="M56:O56"/>
    <mergeCell ref="Q67:AF67"/>
    <mergeCell ref="Q68:AF68"/>
    <mergeCell ref="Q69:AF69"/>
    <mergeCell ref="Q70:AF70"/>
    <mergeCell ref="B267:H267"/>
    <mergeCell ref="J267:L267"/>
    <mergeCell ref="N267:P267"/>
    <mergeCell ref="R267:X267"/>
    <mergeCell ref="Y267:AA267"/>
    <mergeCell ref="AB267:AC267"/>
    <mergeCell ref="AD268:AF268"/>
    <mergeCell ref="B269:H269"/>
    <mergeCell ref="J269:L269"/>
    <mergeCell ref="N269:P269"/>
    <mergeCell ref="R269:X269"/>
    <mergeCell ref="AD267:AF267"/>
    <mergeCell ref="J268:L268"/>
    <mergeCell ref="N268:P268"/>
    <mergeCell ref="R268:X268"/>
    <mergeCell ref="Y268:AA268"/>
    <mergeCell ref="AB268:AC268"/>
    <mergeCell ref="Y260:AA260"/>
    <mergeCell ref="AB260:AC260"/>
    <mergeCell ref="AD260:AF260"/>
    <mergeCell ref="B261:H261"/>
    <mergeCell ref="J261:L261"/>
    <mergeCell ref="N261:P261"/>
    <mergeCell ref="M78:O78"/>
    <mergeCell ref="B36:L36"/>
    <mergeCell ref="Q36:AF36"/>
    <mergeCell ref="M43:O43"/>
    <mergeCell ref="M44:O44"/>
    <mergeCell ref="M45:O45"/>
    <mergeCell ref="M46:O46"/>
    <mergeCell ref="B40:L40"/>
    <mergeCell ref="M36:O36"/>
    <mergeCell ref="B41:L41"/>
    <mergeCell ref="B42:L42"/>
    <mergeCell ref="Q45:AF45"/>
    <mergeCell ref="Q46:AF46"/>
    <mergeCell ref="Q43:AF43"/>
    <mergeCell ref="Q44:AF44"/>
    <mergeCell ref="B43:L43"/>
    <mergeCell ref="B44:L44"/>
    <mergeCell ref="B45:L45"/>
    <mergeCell ref="B46:L46"/>
    <mergeCell ref="Q39:AF39"/>
    <mergeCell ref="Q40:AF40"/>
    <mergeCell ref="B47:L47"/>
    <mergeCell ref="B48:L48"/>
    <mergeCell ref="B49:L49"/>
    <mergeCell ref="B50:L50"/>
    <mergeCell ref="Q83:AF83"/>
    <mergeCell ref="Q84:AF84"/>
    <mergeCell ref="Q85:AF85"/>
    <mergeCell ref="Q86:AF86"/>
    <mergeCell ref="Q87:AF87"/>
    <mergeCell ref="B55:L55"/>
    <mergeCell ref="B56:L56"/>
    <mergeCell ref="Q55:AF55"/>
    <mergeCell ref="Q56:AF56"/>
    <mergeCell ref="Q77:AF77"/>
    <mergeCell ref="M64:O64"/>
    <mergeCell ref="B65:L65"/>
    <mergeCell ref="M48:O48"/>
    <mergeCell ref="M49:O49"/>
    <mergeCell ref="Q49:AF49"/>
    <mergeCell ref="Q50:AF50"/>
    <mergeCell ref="M50:O50"/>
    <mergeCell ref="Q48:AF48"/>
    <mergeCell ref="M55:O55"/>
    <mergeCell ref="B80:L80"/>
    <mergeCell ref="B81:L81"/>
    <mergeCell ref="B85:L85"/>
    <mergeCell ref="B86:L86"/>
    <mergeCell ref="M73:O73"/>
    <mergeCell ref="M74:O74"/>
    <mergeCell ref="M75:O75"/>
    <mergeCell ref="M76:O76"/>
    <mergeCell ref="M77:O77"/>
    <mergeCell ref="B68:L68"/>
    <mergeCell ref="B69:L69"/>
    <mergeCell ref="B70:L70"/>
    <mergeCell ref="B57:L57"/>
    <mergeCell ref="Q89:AF89"/>
    <mergeCell ref="Q90:AF90"/>
    <mergeCell ref="Q91:AF91"/>
    <mergeCell ref="B89:L89"/>
    <mergeCell ref="B51:L51"/>
    <mergeCell ref="B52:L52"/>
    <mergeCell ref="B53:L53"/>
    <mergeCell ref="B54:L54"/>
    <mergeCell ref="B88:L88"/>
    <mergeCell ref="Q88:AF88"/>
    <mergeCell ref="B213:L213"/>
    <mergeCell ref="M83:O83"/>
    <mergeCell ref="M84:O84"/>
    <mergeCell ref="M85:O85"/>
    <mergeCell ref="M86:O86"/>
    <mergeCell ref="M87:O87"/>
    <mergeCell ref="M88:O88"/>
    <mergeCell ref="M93:O93"/>
    <mergeCell ref="M89:O89"/>
    <mergeCell ref="M90:O90"/>
    <mergeCell ref="M91:O91"/>
    <mergeCell ref="M92:O92"/>
    <mergeCell ref="M100:O100"/>
    <mergeCell ref="M103:O103"/>
    <mergeCell ref="M104:O104"/>
    <mergeCell ref="M105:O105"/>
    <mergeCell ref="M102:O102"/>
    <mergeCell ref="B125:L125"/>
    <mergeCell ref="B126:L126"/>
    <mergeCell ref="M125:O125"/>
    <mergeCell ref="B143:L143"/>
    <mergeCell ref="B135:L135"/>
    <mergeCell ref="B136:L136"/>
    <mergeCell ref="B137:L137"/>
    <mergeCell ref="B138:L138"/>
    <mergeCell ref="B139:L139"/>
    <mergeCell ref="B141:L141"/>
    <mergeCell ref="B142:L142"/>
    <mergeCell ref="B133:L133"/>
    <mergeCell ref="B134:L134"/>
    <mergeCell ref="B83:L83"/>
    <mergeCell ref="B84:L84"/>
    <mergeCell ref="Q110:AF110"/>
    <mergeCell ref="M115:O115"/>
    <mergeCell ref="M116:O116"/>
    <mergeCell ref="Q115:AF115"/>
    <mergeCell ref="Q116:AF116"/>
    <mergeCell ref="B116:L116"/>
    <mergeCell ref="Q95:AF95"/>
    <mergeCell ref="Q96:AF96"/>
    <mergeCell ref="Q97:AF97"/>
    <mergeCell ref="Q98:AF98"/>
    <mergeCell ref="Q99:AF99"/>
    <mergeCell ref="M96:O96"/>
    <mergeCell ref="M97:O97"/>
    <mergeCell ref="M98:O98"/>
    <mergeCell ref="M99:O99"/>
    <mergeCell ref="M95:O95"/>
    <mergeCell ref="B115:L115"/>
    <mergeCell ref="B111:L111"/>
    <mergeCell ref="Q120:AF120"/>
    <mergeCell ref="Q121:AF121"/>
    <mergeCell ref="B123:L123"/>
    <mergeCell ref="B124:L124"/>
    <mergeCell ref="Q92:AF92"/>
    <mergeCell ref="B104:L104"/>
    <mergeCell ref="B105:L105"/>
    <mergeCell ref="B106:L106"/>
    <mergeCell ref="B107:L107"/>
    <mergeCell ref="B108:L108"/>
    <mergeCell ref="B109:L109"/>
    <mergeCell ref="B110:L110"/>
    <mergeCell ref="B96:L96"/>
    <mergeCell ref="B97:L97"/>
    <mergeCell ref="B98:L98"/>
    <mergeCell ref="B99:L99"/>
    <mergeCell ref="B100:L100"/>
    <mergeCell ref="B101:L101"/>
    <mergeCell ref="B102:L102"/>
    <mergeCell ref="B103:L103"/>
    <mergeCell ref="B95:L95"/>
    <mergeCell ref="B121:L121"/>
    <mergeCell ref="B122:L122"/>
    <mergeCell ref="M117:O117"/>
    <mergeCell ref="M118:O118"/>
    <mergeCell ref="M119:O119"/>
    <mergeCell ref="M120:O120"/>
    <mergeCell ref="M121:O121"/>
    <mergeCell ref="M122:O122"/>
    <mergeCell ref="Q102:AF102"/>
    <mergeCell ref="Q103:AF103"/>
    <mergeCell ref="Q104:AF104"/>
    <mergeCell ref="Q125:AF125"/>
    <mergeCell ref="M124:O124"/>
    <mergeCell ref="Q124:AF124"/>
    <mergeCell ref="B120:L120"/>
    <mergeCell ref="B117:L117"/>
    <mergeCell ref="B118:L118"/>
    <mergeCell ref="B119:L119"/>
    <mergeCell ref="Q118:AF118"/>
    <mergeCell ref="Q119:AF119"/>
    <mergeCell ref="Q117:AF117"/>
    <mergeCell ref="M131:O131"/>
    <mergeCell ref="M132:O132"/>
    <mergeCell ref="M133:O133"/>
    <mergeCell ref="Q126:AF126"/>
    <mergeCell ref="Q127:AF127"/>
    <mergeCell ref="Q128:AF128"/>
    <mergeCell ref="Q129:AF129"/>
    <mergeCell ref="Q130:AF130"/>
    <mergeCell ref="Q131:AF131"/>
    <mergeCell ref="Q132:AF132"/>
    <mergeCell ref="Q133:AF133"/>
    <mergeCell ref="M126:O126"/>
    <mergeCell ref="M127:O127"/>
    <mergeCell ref="M128:O128"/>
    <mergeCell ref="M129:O129"/>
    <mergeCell ref="M130:O130"/>
    <mergeCell ref="B127:L127"/>
    <mergeCell ref="B128:L128"/>
    <mergeCell ref="B129:L129"/>
    <mergeCell ref="B130:L130"/>
    <mergeCell ref="B131:L131"/>
    <mergeCell ref="B132:L132"/>
    <mergeCell ref="B144:L144"/>
    <mergeCell ref="B145:L145"/>
    <mergeCell ref="B146:L146"/>
    <mergeCell ref="B147:L147"/>
    <mergeCell ref="M147:O147"/>
    <mergeCell ref="B156:L156"/>
    <mergeCell ref="B148:L148"/>
    <mergeCell ref="B162:L162"/>
    <mergeCell ref="M184:O184"/>
    <mergeCell ref="M185:O185"/>
    <mergeCell ref="M178:O178"/>
    <mergeCell ref="M180:O180"/>
    <mergeCell ref="M181:O181"/>
    <mergeCell ref="B161:L161"/>
    <mergeCell ref="B157:L157"/>
    <mergeCell ref="B158:L158"/>
    <mergeCell ref="B159:L159"/>
    <mergeCell ref="B160:L160"/>
    <mergeCell ref="B185:L185"/>
    <mergeCell ref="B170:K170"/>
    <mergeCell ref="B171:K171"/>
    <mergeCell ref="B172:K172"/>
    <mergeCell ref="B173:K173"/>
    <mergeCell ref="B174:K174"/>
    <mergeCell ref="B175:K175"/>
    <mergeCell ref="M182:O182"/>
    <mergeCell ref="M183:O183"/>
    <mergeCell ref="B176:K176"/>
    <mergeCell ref="B179:L179"/>
    <mergeCell ref="Q141:AF141"/>
    <mergeCell ref="Q142:AF142"/>
    <mergeCell ref="Q143:AF143"/>
    <mergeCell ref="Q144:AF144"/>
    <mergeCell ref="Q145:AF145"/>
    <mergeCell ref="Q146:AF146"/>
    <mergeCell ref="Q153:AF153"/>
    <mergeCell ref="Q147:AF147"/>
    <mergeCell ref="M138:O138"/>
    <mergeCell ref="M139:O139"/>
    <mergeCell ref="Q135:AF135"/>
    <mergeCell ref="Q136:AF136"/>
    <mergeCell ref="Q137:AF137"/>
    <mergeCell ref="Q138:AF138"/>
    <mergeCell ref="M142:O142"/>
    <mergeCell ref="M143:O143"/>
    <mergeCell ref="M144:O144"/>
    <mergeCell ref="M136:O136"/>
    <mergeCell ref="M137:O137"/>
    <mergeCell ref="M145:O145"/>
    <mergeCell ref="M146:O146"/>
    <mergeCell ref="M135:O135"/>
    <mergeCell ref="M141:O141"/>
    <mergeCell ref="M148:O148"/>
    <mergeCell ref="Q168:AF168"/>
    <mergeCell ref="Q169:AF169"/>
    <mergeCell ref="Q170:AF170"/>
    <mergeCell ref="Q171:AF171"/>
    <mergeCell ref="Q172:AF172"/>
    <mergeCell ref="Q173:AF173"/>
    <mergeCell ref="Q174:AF174"/>
    <mergeCell ref="M173:O173"/>
    <mergeCell ref="M174:O174"/>
    <mergeCell ref="M168:O168"/>
    <mergeCell ref="Q190:AF190"/>
    <mergeCell ref="Q157:AF157"/>
    <mergeCell ref="Q158:AF158"/>
    <mergeCell ref="M158:O158"/>
    <mergeCell ref="M159:O159"/>
    <mergeCell ref="M160:O160"/>
    <mergeCell ref="M161:O161"/>
    <mergeCell ref="M162:O162"/>
    <mergeCell ref="Q159:AF159"/>
    <mergeCell ref="Q160:AF160"/>
    <mergeCell ref="Q161:AF161"/>
    <mergeCell ref="M157:O157"/>
    <mergeCell ref="B188:L188"/>
    <mergeCell ref="B180:L180"/>
    <mergeCell ref="B181:L181"/>
    <mergeCell ref="B182:L182"/>
    <mergeCell ref="B183:L183"/>
    <mergeCell ref="B184:L184"/>
    <mergeCell ref="Q175:AF175"/>
    <mergeCell ref="M169:O169"/>
    <mergeCell ref="M170:O170"/>
    <mergeCell ref="M171:O171"/>
    <mergeCell ref="M172:O172"/>
    <mergeCell ref="M175:O175"/>
    <mergeCell ref="M179:O179"/>
    <mergeCell ref="Q179:AF179"/>
    <mergeCell ref="M176:O176"/>
    <mergeCell ref="M187:O187"/>
    <mergeCell ref="M188:O188"/>
    <mergeCell ref="Q180:AF180"/>
    <mergeCell ref="Q181:AF181"/>
    <mergeCell ref="Q182:AF182"/>
    <mergeCell ref="B186:L186"/>
    <mergeCell ref="B187:L187"/>
    <mergeCell ref="Q187:AF187"/>
    <mergeCell ref="B169:L169"/>
    <mergeCell ref="Q178:AF178"/>
    <mergeCell ref="M186:O186"/>
    <mergeCell ref="Q183:AF183"/>
    <mergeCell ref="Q184:AF184"/>
    <mergeCell ref="Q185:AF185"/>
    <mergeCell ref="Q186:AF186"/>
    <mergeCell ref="Q154:AF154"/>
    <mergeCell ref="Q155:AF155"/>
    <mergeCell ref="B209:AF209"/>
    <mergeCell ref="M210:Q210"/>
    <mergeCell ref="M211:Q211"/>
    <mergeCell ref="S210:AH210"/>
    <mergeCell ref="S211:AH211"/>
    <mergeCell ref="Y274:AA274"/>
    <mergeCell ref="M204:Q204"/>
    <mergeCell ref="M203:Q203"/>
    <mergeCell ref="AB270:AC270"/>
    <mergeCell ref="AD270:AF270"/>
    <mergeCell ref="B266:H266"/>
    <mergeCell ref="J266:L266"/>
    <mergeCell ref="N266:P266"/>
    <mergeCell ref="R266:X266"/>
    <mergeCell ref="AB269:AC269"/>
    <mergeCell ref="AD269:AF269"/>
    <mergeCell ref="B270:H270"/>
    <mergeCell ref="J270:L270"/>
    <mergeCell ref="N270:P270"/>
    <mergeCell ref="R270:X270"/>
    <mergeCell ref="Y270:AA270"/>
    <mergeCell ref="AD262:AF262"/>
    <mergeCell ref="M190:O190"/>
    <mergeCell ref="Q196:AF196"/>
    <mergeCell ref="Q191:AF191"/>
    <mergeCell ref="Q192:AF192"/>
    <mergeCell ref="Q193:AF193"/>
    <mergeCell ref="Q194:AF194"/>
    <mergeCell ref="Q195:AF195"/>
    <mergeCell ref="M194:O194"/>
    <mergeCell ref="B590:AF590"/>
    <mergeCell ref="B199:L199"/>
    <mergeCell ref="B202:AF202"/>
    <mergeCell ref="B197:AF197"/>
    <mergeCell ref="B195:L195"/>
    <mergeCell ref="B191:L191"/>
    <mergeCell ref="B192:L192"/>
    <mergeCell ref="B193:L193"/>
    <mergeCell ref="B194:L194"/>
    <mergeCell ref="M199:P199"/>
    <mergeCell ref="M198:P198"/>
    <mergeCell ref="AD266:AF266"/>
    <mergeCell ref="Y269:AA269"/>
    <mergeCell ref="B268:H268"/>
    <mergeCell ref="Y266:AA266"/>
    <mergeCell ref="AB266:AC266"/>
    <mergeCell ref="B570:AF570"/>
    <mergeCell ref="B571:AF571"/>
    <mergeCell ref="B572:AF572"/>
    <mergeCell ref="B573:AF573"/>
    <mergeCell ref="B574:AF574"/>
    <mergeCell ref="M195:O195"/>
    <mergeCell ref="B380:AF380"/>
    <mergeCell ref="B381:AF381"/>
    <mergeCell ref="B382:AF382"/>
    <mergeCell ref="B383:AF383"/>
    <mergeCell ref="B384:AF384"/>
    <mergeCell ref="B385:AF385"/>
    <mergeCell ref="B374:AF374"/>
    <mergeCell ref="B375:AF375"/>
    <mergeCell ref="B376:AF376"/>
    <mergeCell ref="B377:AF377"/>
    <mergeCell ref="B589:AF589"/>
    <mergeCell ref="AD272:AF272"/>
    <mergeCell ref="N272:P272"/>
    <mergeCell ref="Z206:AE206"/>
    <mergeCell ref="M191:O191"/>
    <mergeCell ref="M192:O192"/>
    <mergeCell ref="M193:O193"/>
    <mergeCell ref="B271:M271"/>
    <mergeCell ref="R271:AC271"/>
    <mergeCell ref="N271:P271"/>
    <mergeCell ref="AD271:AF271"/>
    <mergeCell ref="C272:I272"/>
    <mergeCell ref="J272:L272"/>
    <mergeCell ref="R272:X272"/>
    <mergeCell ref="Y272:AA272"/>
    <mergeCell ref="B206:Y206"/>
    <mergeCell ref="B378:AF378"/>
    <mergeCell ref="B379:AF379"/>
    <mergeCell ref="B368:AF368"/>
    <mergeCell ref="B357:AF357"/>
    <mergeCell ref="B358:AF358"/>
    <mergeCell ref="B359:AF359"/>
    <mergeCell ref="B259:H259"/>
    <mergeCell ref="J259:L259"/>
    <mergeCell ref="N259:P259"/>
    <mergeCell ref="R259:X259"/>
    <mergeCell ref="Y259:AA259"/>
    <mergeCell ref="AB259:AC259"/>
    <mergeCell ref="AD259:AF259"/>
    <mergeCell ref="AD264:AF264"/>
    <mergeCell ref="B265:H265"/>
    <mergeCell ref="J265:L265"/>
    <mergeCell ref="M31:O31"/>
    <mergeCell ref="Q31:AF31"/>
    <mergeCell ref="B575:AF575"/>
    <mergeCell ref="B576:AF576"/>
    <mergeCell ref="B577:AF577"/>
    <mergeCell ref="B578:AF578"/>
    <mergeCell ref="B579:AF579"/>
    <mergeCell ref="B580:AF580"/>
    <mergeCell ref="B581:AF581"/>
    <mergeCell ref="B582:AF582"/>
    <mergeCell ref="B583:AF583"/>
    <mergeCell ref="B584:AF584"/>
    <mergeCell ref="B585:AF585"/>
    <mergeCell ref="B586:AF586"/>
    <mergeCell ref="B587:AF587"/>
    <mergeCell ref="B588:AF588"/>
    <mergeCell ref="B150:L150"/>
    <mergeCell ref="B151:L151"/>
    <mergeCell ref="B152:L152"/>
    <mergeCell ref="B153:L153"/>
    <mergeCell ref="B154:L154"/>
    <mergeCell ref="B155:L155"/>
    <mergeCell ref="M150:O150"/>
    <mergeCell ref="M151:O151"/>
    <mergeCell ref="M152:O152"/>
    <mergeCell ref="M153:O153"/>
    <mergeCell ref="M154:O154"/>
    <mergeCell ref="M155:O155"/>
    <mergeCell ref="Q150:AF150"/>
    <mergeCell ref="Q151:AF151"/>
    <mergeCell ref="Q152:AF152"/>
    <mergeCell ref="B210:L210"/>
  </mergeCells>
  <conditionalFormatting sqref="B353:AF353 B356:AF687">
    <cfRule type="cellIs" dxfId="6" priority="5" operator="equal">
      <formula>""""</formula>
    </cfRule>
  </conditionalFormatting>
  <conditionalFormatting sqref="B346">
    <cfRule type="cellIs" dxfId="5" priority="4" operator="equal">
      <formula>""""</formula>
    </cfRule>
  </conditionalFormatting>
  <conditionalFormatting sqref="B354:B355">
    <cfRule type="cellIs" dxfId="4" priority="2" operator="equal">
      <formula>""""</formula>
    </cfRule>
  </conditionalFormatting>
  <conditionalFormatting sqref="M28:O28">
    <cfRule type="cellIs" dxfId="3" priority="1" operator="greaterThan">
      <formula>$M$25</formula>
    </cfRule>
  </conditionalFormatting>
  <pageMargins left="0.19685039370078741" right="0.19685039370078741" top="0.19685039370078741" bottom="0.19685039370078741" header="0.31496062992125984" footer="0.31496062992125984"/>
  <pageSetup paperSize="9" scale="77" orientation="portrait" r:id="rId1"/>
  <headerFooter>
    <oddFooter>&amp;R&amp;"Arial,Regular"Version 2.1</oddFooter>
  </headerFooter>
  <rowBreaks count="6" manualBreakCount="6">
    <brk id="61" max="32" man="1"/>
    <brk id="111" max="32" man="1"/>
    <brk id="164" max="32" man="1"/>
    <brk id="212" max="32" man="1"/>
    <brk id="275" max="32" man="1"/>
    <brk id="342" max="32" man="1"/>
  </rowBreaks>
  <ignoredErrors>
    <ignoredError sqref="J14:J15 B221:I230 R222:X242 R243:X255 AB256:AC270 J6:O12 X6:AF7 L16:O17 J5:O5 AD10:AF10 AD9:AF9 AD8:AF8 I231:I232 L13:M13 N13 M221:M230 M231:M232 J221:L244 AD272 B231:H242" emptyCellReference="1"/>
    <ignoredError sqref="C354:AF354 C355:AF355 B354 B35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14</xdr:col>
                    <xdr:colOff>0</xdr:colOff>
                    <xdr:row>20</xdr:row>
                    <xdr:rowOff>171450</xdr:rowOff>
                  </from>
                  <to>
                    <xdr:col>15</xdr:col>
                    <xdr:colOff>57150</xdr:colOff>
                    <xdr:row>22</xdr:row>
                    <xdr:rowOff>0</xdr:rowOff>
                  </to>
                </anchor>
              </controlPr>
            </control>
          </mc:Choice>
        </mc:AlternateContent>
        <mc:AlternateContent xmlns:mc="http://schemas.openxmlformats.org/markup-compatibility/2006">
          <mc:Choice Requires="x14">
            <control shapeId="20501" r:id="rId5" name="Button 21">
              <controlPr defaultSize="0" print="0" autoFill="0" autoPict="0" macro="[0]!PDF_Export">
                <anchor moveWithCells="1" sizeWithCells="1">
                  <from>
                    <xdr:col>13</xdr:col>
                    <xdr:colOff>180975</xdr:colOff>
                    <xdr:row>0</xdr:row>
                    <xdr:rowOff>142875</xdr:rowOff>
                  </from>
                  <to>
                    <xdr:col>21</xdr:col>
                    <xdr:colOff>0</xdr:colOff>
                    <xdr:row>2</xdr:row>
                    <xdr:rowOff>133350</xdr:rowOff>
                  </to>
                </anchor>
              </controlPr>
            </control>
          </mc:Choice>
        </mc:AlternateContent>
        <mc:AlternateContent xmlns:mc="http://schemas.openxmlformats.org/markup-compatibility/2006">
          <mc:Choice Requires="x14">
            <control shapeId="20502" r:id="rId6" name="Check Box 22">
              <controlPr defaultSize="0" autoFill="0" autoLine="0" autoPict="0">
                <anchor moveWithCells="1">
                  <from>
                    <xdr:col>29</xdr:col>
                    <xdr:colOff>209550</xdr:colOff>
                    <xdr:row>205</xdr:row>
                    <xdr:rowOff>57150</xdr:rowOff>
                  </from>
                  <to>
                    <xdr:col>31</xdr:col>
                    <xdr:colOff>19050</xdr:colOff>
                    <xdr:row>205</xdr:row>
                    <xdr:rowOff>361950</xdr:rowOff>
                  </to>
                </anchor>
              </controlPr>
            </control>
          </mc:Choice>
        </mc:AlternateContent>
        <mc:AlternateContent xmlns:mc="http://schemas.openxmlformats.org/markup-compatibility/2006">
          <mc:Choice Requires="x14">
            <control shapeId="20503" r:id="rId7" name="Button 23">
              <controlPr defaultSize="0" print="0" autoFill="0" autoPict="0" macro="[0]!Print_DetailedDocument">
                <anchor moveWithCells="1" sizeWithCells="1">
                  <from>
                    <xdr:col>21</xdr:col>
                    <xdr:colOff>76200</xdr:colOff>
                    <xdr:row>0</xdr:row>
                    <xdr:rowOff>142875</xdr:rowOff>
                  </from>
                  <to>
                    <xdr:col>26</xdr:col>
                    <xdr:colOff>304800</xdr:colOff>
                    <xdr:row>2</xdr:row>
                    <xdr:rowOff>133350</xdr:rowOff>
                  </to>
                </anchor>
              </controlPr>
            </control>
          </mc:Choice>
        </mc:AlternateContent>
        <mc:AlternateContent xmlns:mc="http://schemas.openxmlformats.org/markup-compatibility/2006">
          <mc:Choice Requires="x14">
            <control shapeId="20504" r:id="rId8" name="Check Box 24">
              <controlPr defaultSize="0" autoFill="0" autoLine="0" autoPict="0" macro="[0]!CheckBox24_Click">
                <anchor moveWithCells="1">
                  <from>
                    <xdr:col>14</xdr:col>
                    <xdr:colOff>19050</xdr:colOff>
                    <xdr:row>270</xdr:row>
                    <xdr:rowOff>57150</xdr:rowOff>
                  </from>
                  <to>
                    <xdr:col>15</xdr:col>
                    <xdr:colOff>66675</xdr:colOff>
                    <xdr:row>270</xdr:row>
                    <xdr:rowOff>266700</xdr:rowOff>
                  </to>
                </anchor>
              </controlPr>
            </control>
          </mc:Choice>
        </mc:AlternateContent>
        <mc:AlternateContent xmlns:mc="http://schemas.openxmlformats.org/markup-compatibility/2006">
          <mc:Choice Requires="x14">
            <control shapeId="20506" r:id="rId9" name="Check Box 26">
              <controlPr defaultSize="0" autoFill="0" autoLine="0" autoPict="0" macro="[0]!CheckBox26_Click">
                <anchor moveWithCells="1">
                  <from>
                    <xdr:col>30</xdr:col>
                    <xdr:colOff>142875</xdr:colOff>
                    <xdr:row>343</xdr:row>
                    <xdr:rowOff>19050</xdr:rowOff>
                  </from>
                  <to>
                    <xdr:col>31</xdr:col>
                    <xdr:colOff>171450</xdr:colOff>
                    <xdr:row>343</xdr:row>
                    <xdr:rowOff>247650</xdr:rowOff>
                  </to>
                </anchor>
              </controlPr>
            </control>
          </mc:Choice>
        </mc:AlternateContent>
        <mc:AlternateContent xmlns:mc="http://schemas.openxmlformats.org/markup-compatibility/2006">
          <mc:Choice Requires="x14">
            <control shapeId="20540" r:id="rId10" name="Check Box 60">
              <controlPr defaultSize="0" autoFill="0" autoLine="0" autoPict="0">
                <anchor moveWithCells="1">
                  <from>
                    <xdr:col>5</xdr:col>
                    <xdr:colOff>180975</xdr:colOff>
                    <xdr:row>17</xdr:row>
                    <xdr:rowOff>0</xdr:rowOff>
                  </from>
                  <to>
                    <xdr:col>7</xdr:col>
                    <xdr:colOff>0</xdr:colOff>
                    <xdr:row>18</xdr:row>
                    <xdr:rowOff>0</xdr:rowOff>
                  </to>
                </anchor>
              </controlPr>
            </control>
          </mc:Choice>
        </mc:AlternateContent>
        <mc:AlternateContent xmlns:mc="http://schemas.openxmlformats.org/markup-compatibility/2006">
          <mc:Choice Requires="x14">
            <control shapeId="20541" r:id="rId11" name="Check Box 61">
              <controlPr defaultSize="0" autoFill="0" autoLine="0" autoPict="0">
                <anchor moveWithCells="1">
                  <from>
                    <xdr:col>8</xdr:col>
                    <xdr:colOff>66675</xdr:colOff>
                    <xdr:row>17</xdr:row>
                    <xdr:rowOff>0</xdr:rowOff>
                  </from>
                  <to>
                    <xdr:col>9</xdr:col>
                    <xdr:colOff>133350</xdr:colOff>
                    <xdr:row>18</xdr:row>
                    <xdr:rowOff>0</xdr:rowOff>
                  </to>
                </anchor>
              </controlPr>
            </control>
          </mc:Choice>
        </mc:AlternateContent>
        <mc:AlternateContent xmlns:mc="http://schemas.openxmlformats.org/markup-compatibility/2006">
          <mc:Choice Requires="x14">
            <control shapeId="20542" r:id="rId12" name="Check Box 62">
              <controlPr defaultSize="0" autoFill="0" autoLine="0" autoPict="0">
                <anchor moveWithCells="1">
                  <from>
                    <xdr:col>10</xdr:col>
                    <xdr:colOff>266700</xdr:colOff>
                    <xdr:row>17</xdr:row>
                    <xdr:rowOff>0</xdr:rowOff>
                  </from>
                  <to>
                    <xdr:col>11</xdr:col>
                    <xdr:colOff>257175</xdr:colOff>
                    <xdr:row>18</xdr:row>
                    <xdr:rowOff>0</xdr:rowOff>
                  </to>
                </anchor>
              </controlPr>
            </control>
          </mc:Choice>
        </mc:AlternateContent>
        <mc:AlternateContent xmlns:mc="http://schemas.openxmlformats.org/markup-compatibility/2006">
          <mc:Choice Requires="x14">
            <control shapeId="20543" r:id="rId13" name="Check Box 63">
              <controlPr defaultSize="0" autoFill="0" autoLine="0" autoPict="0">
                <anchor moveWithCells="1">
                  <from>
                    <xdr:col>1</xdr:col>
                    <xdr:colOff>19050</xdr:colOff>
                    <xdr:row>18</xdr:row>
                    <xdr:rowOff>0</xdr:rowOff>
                  </from>
                  <to>
                    <xdr:col>2</xdr:col>
                    <xdr:colOff>76200</xdr:colOff>
                    <xdr:row>19</xdr:row>
                    <xdr:rowOff>0</xdr:rowOff>
                  </to>
                </anchor>
              </controlPr>
            </control>
          </mc:Choice>
        </mc:AlternateContent>
        <mc:AlternateContent xmlns:mc="http://schemas.openxmlformats.org/markup-compatibility/2006">
          <mc:Choice Requires="x14">
            <control shapeId="20544" r:id="rId14" name="Check Box 64">
              <controlPr defaultSize="0" autoFill="0" autoLine="0" autoPict="0">
                <anchor moveWithCells="1">
                  <from>
                    <xdr:col>6</xdr:col>
                    <xdr:colOff>0</xdr:colOff>
                    <xdr:row>18</xdr:row>
                    <xdr:rowOff>0</xdr:rowOff>
                  </from>
                  <to>
                    <xdr:col>7</xdr:col>
                    <xdr:colOff>57150</xdr:colOff>
                    <xdr:row>19</xdr:row>
                    <xdr:rowOff>0</xdr:rowOff>
                  </to>
                </anchor>
              </controlPr>
            </control>
          </mc:Choice>
        </mc:AlternateContent>
        <mc:AlternateContent xmlns:mc="http://schemas.openxmlformats.org/markup-compatibility/2006">
          <mc:Choice Requires="x14">
            <control shapeId="20545" r:id="rId15" name="Check Box 65">
              <controlPr defaultSize="0" autoFill="0" autoLine="0" autoPict="0">
                <anchor moveWithCells="1">
                  <from>
                    <xdr:col>11</xdr:col>
                    <xdr:colOff>0</xdr:colOff>
                    <xdr:row>18</xdr:row>
                    <xdr:rowOff>0</xdr:rowOff>
                  </from>
                  <to>
                    <xdr:col>11</xdr:col>
                    <xdr:colOff>304800</xdr:colOff>
                    <xdr:row>19</xdr:row>
                    <xdr:rowOff>0</xdr:rowOff>
                  </to>
                </anchor>
              </controlPr>
            </control>
          </mc:Choice>
        </mc:AlternateContent>
        <mc:AlternateContent xmlns:mc="http://schemas.openxmlformats.org/markup-compatibility/2006">
          <mc:Choice Requires="x14">
            <control shapeId="20546" r:id="rId16" name="Check Box 66">
              <controlPr defaultSize="0" autoFill="0" autoLine="0" autoPict="0">
                <anchor moveWithCells="1">
                  <from>
                    <xdr:col>20</xdr:col>
                    <xdr:colOff>19050</xdr:colOff>
                    <xdr:row>16</xdr:row>
                    <xdr:rowOff>0</xdr:rowOff>
                  </from>
                  <to>
                    <xdr:col>21</xdr:col>
                    <xdr:colOff>76200</xdr:colOff>
                    <xdr:row>17</xdr:row>
                    <xdr:rowOff>0</xdr:rowOff>
                  </to>
                </anchor>
              </controlPr>
            </control>
          </mc:Choice>
        </mc:AlternateContent>
        <mc:AlternateContent xmlns:mc="http://schemas.openxmlformats.org/markup-compatibility/2006">
          <mc:Choice Requires="x14">
            <control shapeId="20547" r:id="rId17" name="Check Box 67">
              <controlPr defaultSize="0" autoFill="0" autoLine="0" autoPict="0">
                <anchor moveWithCells="1">
                  <from>
                    <xdr:col>23</xdr:col>
                    <xdr:colOff>209550</xdr:colOff>
                    <xdr:row>16</xdr:row>
                    <xdr:rowOff>0</xdr:rowOff>
                  </from>
                  <to>
                    <xdr:col>24</xdr:col>
                    <xdr:colOff>266700</xdr:colOff>
                    <xdr:row>17</xdr:row>
                    <xdr:rowOff>0</xdr:rowOff>
                  </to>
                </anchor>
              </controlPr>
            </control>
          </mc:Choice>
        </mc:AlternateContent>
        <mc:AlternateContent xmlns:mc="http://schemas.openxmlformats.org/markup-compatibility/2006">
          <mc:Choice Requires="x14">
            <control shapeId="20548" r:id="rId18" name="Check Box 68">
              <controlPr defaultSize="0" autoFill="0" autoLine="0" autoPict="0">
                <anchor moveWithCells="1">
                  <from>
                    <xdr:col>26</xdr:col>
                    <xdr:colOff>285750</xdr:colOff>
                    <xdr:row>16</xdr:row>
                    <xdr:rowOff>0</xdr:rowOff>
                  </from>
                  <to>
                    <xdr:col>28</xdr:col>
                    <xdr:colOff>19050</xdr:colOff>
                    <xdr:row>17</xdr:row>
                    <xdr:rowOff>0</xdr:rowOff>
                  </to>
                </anchor>
              </controlPr>
            </control>
          </mc:Choice>
        </mc:AlternateContent>
        <mc:AlternateContent xmlns:mc="http://schemas.openxmlformats.org/markup-compatibility/2006">
          <mc:Choice Requires="x14">
            <control shapeId="20549" r:id="rId19" name="Check Box 69">
              <controlPr defaultSize="0" autoFill="0" autoLine="0" autoPict="0">
                <anchor moveWithCells="1">
                  <from>
                    <xdr:col>16</xdr:col>
                    <xdr:colOff>19050</xdr:colOff>
                    <xdr:row>17</xdr:row>
                    <xdr:rowOff>0</xdr:rowOff>
                  </from>
                  <to>
                    <xdr:col>17</xdr:col>
                    <xdr:colOff>76200</xdr:colOff>
                    <xdr:row>18</xdr:row>
                    <xdr:rowOff>0</xdr:rowOff>
                  </to>
                </anchor>
              </controlPr>
            </control>
          </mc:Choice>
        </mc:AlternateContent>
        <mc:AlternateContent xmlns:mc="http://schemas.openxmlformats.org/markup-compatibility/2006">
          <mc:Choice Requires="x14">
            <control shapeId="20550" r:id="rId20" name="Check Box 70">
              <controlPr defaultSize="0" autoFill="0" autoLine="0" autoPict="0">
                <anchor moveWithCells="1">
                  <from>
                    <xdr:col>25</xdr:col>
                    <xdr:colOff>285750</xdr:colOff>
                    <xdr:row>17</xdr:row>
                    <xdr:rowOff>0</xdr:rowOff>
                  </from>
                  <to>
                    <xdr:col>26</xdr:col>
                    <xdr:colOff>285750</xdr:colOff>
                    <xdr:row>18</xdr:row>
                    <xdr:rowOff>0</xdr:rowOff>
                  </to>
                </anchor>
              </controlPr>
            </control>
          </mc:Choice>
        </mc:AlternateContent>
        <mc:AlternateContent xmlns:mc="http://schemas.openxmlformats.org/markup-compatibility/2006">
          <mc:Choice Requires="x14">
            <control shapeId="20551" r:id="rId21" name="Check Box 71">
              <controlPr defaultSize="0" autoFill="0" autoLine="0" autoPict="0">
                <anchor moveWithCells="1">
                  <from>
                    <xdr:col>16</xdr:col>
                    <xdr:colOff>19050</xdr:colOff>
                    <xdr:row>18</xdr:row>
                    <xdr:rowOff>0</xdr:rowOff>
                  </from>
                  <to>
                    <xdr:col>17</xdr:col>
                    <xdr:colOff>76200</xdr:colOff>
                    <xdr:row>19</xdr:row>
                    <xdr:rowOff>0</xdr:rowOff>
                  </to>
                </anchor>
              </controlPr>
            </control>
          </mc:Choice>
        </mc:AlternateContent>
        <mc:AlternateContent xmlns:mc="http://schemas.openxmlformats.org/markup-compatibility/2006">
          <mc:Choice Requires="x14">
            <control shapeId="20552" r:id="rId22" name="Check Box 72">
              <controlPr defaultSize="0" autoFill="0" autoLine="0" autoPict="0">
                <anchor moveWithCells="1">
                  <from>
                    <xdr:col>19</xdr:col>
                    <xdr:colOff>209550</xdr:colOff>
                    <xdr:row>18</xdr:row>
                    <xdr:rowOff>0</xdr:rowOff>
                  </from>
                  <to>
                    <xdr:col>21</xdr:col>
                    <xdr:colOff>19050</xdr:colOff>
                    <xdr:row>19</xdr:row>
                    <xdr:rowOff>0</xdr:rowOff>
                  </to>
                </anchor>
              </controlPr>
            </control>
          </mc:Choice>
        </mc:AlternateContent>
        <mc:AlternateContent xmlns:mc="http://schemas.openxmlformats.org/markup-compatibility/2006">
          <mc:Choice Requires="x14">
            <control shapeId="20553" r:id="rId23" name="Check Box 73">
              <controlPr defaultSize="0" autoFill="0" autoLine="0" autoPict="0">
                <anchor moveWithCells="1">
                  <from>
                    <xdr:col>22</xdr:col>
                    <xdr:colOff>209550</xdr:colOff>
                    <xdr:row>18</xdr:row>
                    <xdr:rowOff>0</xdr:rowOff>
                  </from>
                  <to>
                    <xdr:col>24</xdr:col>
                    <xdr:colOff>19050</xdr:colOff>
                    <xdr:row>19</xdr:row>
                    <xdr:rowOff>0</xdr:rowOff>
                  </to>
                </anchor>
              </controlPr>
            </control>
          </mc:Choice>
        </mc:AlternateContent>
        <mc:AlternateContent xmlns:mc="http://schemas.openxmlformats.org/markup-compatibility/2006">
          <mc:Choice Requires="x14">
            <control shapeId="20554" r:id="rId24" name="Check Box 74">
              <controlPr defaultSize="0" autoFill="0" autoLine="0" autoPict="0">
                <anchor moveWithCells="1">
                  <from>
                    <xdr:col>25</xdr:col>
                    <xdr:colOff>285750</xdr:colOff>
                    <xdr:row>18</xdr:row>
                    <xdr:rowOff>0</xdr:rowOff>
                  </from>
                  <to>
                    <xdr:col>26</xdr:col>
                    <xdr:colOff>285750</xdr:colOff>
                    <xdr:row>19</xdr:row>
                    <xdr:rowOff>0</xdr:rowOff>
                  </to>
                </anchor>
              </controlPr>
            </control>
          </mc:Choice>
        </mc:AlternateContent>
        <mc:AlternateContent xmlns:mc="http://schemas.openxmlformats.org/markup-compatibility/2006">
          <mc:Choice Requires="x14">
            <control shapeId="20555" r:id="rId25" name="Check Box 75">
              <controlPr defaultSize="0" autoFill="0" autoLine="0" autoPict="0">
                <anchor moveWithCells="1">
                  <from>
                    <xdr:col>22</xdr:col>
                    <xdr:colOff>57150</xdr:colOff>
                    <xdr:row>19</xdr:row>
                    <xdr:rowOff>0</xdr:rowOff>
                  </from>
                  <to>
                    <xdr:col>23</xdr:col>
                    <xdr:colOff>104775</xdr:colOff>
                    <xdr:row>20</xdr:row>
                    <xdr:rowOff>0</xdr:rowOff>
                  </to>
                </anchor>
              </controlPr>
            </control>
          </mc:Choice>
        </mc:AlternateContent>
        <mc:AlternateContent xmlns:mc="http://schemas.openxmlformats.org/markup-compatibility/2006">
          <mc:Choice Requires="x14">
            <control shapeId="20556" r:id="rId26" name="Check Box 76">
              <controlPr defaultSize="0" autoFill="0" autoLine="0" autoPict="0">
                <anchor moveWithCells="1">
                  <from>
                    <xdr:col>25</xdr:col>
                    <xdr:colOff>95250</xdr:colOff>
                    <xdr:row>19</xdr:row>
                    <xdr:rowOff>0</xdr:rowOff>
                  </from>
                  <to>
                    <xdr:col>26</xdr:col>
                    <xdr:colOff>95250</xdr:colOff>
                    <xdr:row>20</xdr:row>
                    <xdr:rowOff>0</xdr:rowOff>
                  </to>
                </anchor>
              </controlPr>
            </control>
          </mc:Choice>
        </mc:AlternateContent>
        <mc:AlternateContent xmlns:mc="http://schemas.openxmlformats.org/markup-compatibility/2006">
          <mc:Choice Requires="x14">
            <control shapeId="20557" r:id="rId27" name="Check Box 77">
              <controlPr defaultSize="0" autoFill="0" autoLine="0" autoPict="0">
                <anchor moveWithCells="1">
                  <from>
                    <xdr:col>28</xdr:col>
                    <xdr:colOff>19050</xdr:colOff>
                    <xdr:row>19</xdr:row>
                    <xdr:rowOff>0</xdr:rowOff>
                  </from>
                  <to>
                    <xdr:col>29</xdr:col>
                    <xdr:colOff>76200</xdr:colOff>
                    <xdr:row>20</xdr:row>
                    <xdr:rowOff>19050</xdr:rowOff>
                  </to>
                </anchor>
              </controlPr>
            </control>
          </mc:Choice>
        </mc:AlternateContent>
        <mc:AlternateContent xmlns:mc="http://schemas.openxmlformats.org/markup-compatibility/2006">
          <mc:Choice Requires="x14">
            <control shapeId="20558" r:id="rId28" name="Check Box 78">
              <controlPr defaultSize="0" autoFill="0" autoLine="0" autoPict="0">
                <anchor moveWithCells="1">
                  <from>
                    <xdr:col>16</xdr:col>
                    <xdr:colOff>19050</xdr:colOff>
                    <xdr:row>19</xdr:row>
                    <xdr:rowOff>180975</xdr:rowOff>
                  </from>
                  <to>
                    <xdr:col>17</xdr:col>
                    <xdr:colOff>66675</xdr:colOff>
                    <xdr:row>21</xdr:row>
                    <xdr:rowOff>0</xdr:rowOff>
                  </to>
                </anchor>
              </controlPr>
            </control>
          </mc:Choice>
        </mc:AlternateContent>
        <mc:AlternateContent xmlns:mc="http://schemas.openxmlformats.org/markup-compatibility/2006">
          <mc:Choice Requires="x14">
            <control shapeId="20559" r:id="rId29" name="Check Box 79">
              <controlPr defaultSize="0" autoFill="0" autoLine="0" autoPict="0">
                <anchor moveWithCells="1">
                  <from>
                    <xdr:col>25</xdr:col>
                    <xdr:colOff>285750</xdr:colOff>
                    <xdr:row>19</xdr:row>
                    <xdr:rowOff>180975</xdr:rowOff>
                  </from>
                  <to>
                    <xdr:col>26</xdr:col>
                    <xdr:colOff>285750</xdr:colOff>
                    <xdr:row>21</xdr:row>
                    <xdr:rowOff>0</xdr:rowOff>
                  </to>
                </anchor>
              </controlPr>
            </control>
          </mc:Choice>
        </mc:AlternateContent>
        <mc:AlternateContent xmlns:mc="http://schemas.openxmlformats.org/markup-compatibility/2006">
          <mc:Choice Requires="x14">
            <control shapeId="20560" r:id="rId30" name="Check Box 80">
              <controlPr defaultSize="0" autoFill="0" autoLine="0" autoPict="0">
                <anchor moveWithCells="1">
                  <from>
                    <xdr:col>16</xdr:col>
                    <xdr:colOff>19050</xdr:colOff>
                    <xdr:row>20</xdr:row>
                    <xdr:rowOff>171450</xdr:rowOff>
                  </from>
                  <to>
                    <xdr:col>17</xdr:col>
                    <xdr:colOff>66675</xdr:colOff>
                    <xdr:row>22</xdr:row>
                    <xdr:rowOff>0</xdr:rowOff>
                  </to>
                </anchor>
              </controlPr>
            </control>
          </mc:Choice>
        </mc:AlternateContent>
        <mc:AlternateContent xmlns:mc="http://schemas.openxmlformats.org/markup-compatibility/2006">
          <mc:Choice Requires="x14">
            <control shapeId="20561" r:id="rId31" name="Check Box 81">
              <controlPr defaultSize="0" autoFill="0" autoLine="0" autoPict="0">
                <anchor moveWithCells="1">
                  <from>
                    <xdr:col>19</xdr:col>
                    <xdr:colOff>209550</xdr:colOff>
                    <xdr:row>20</xdr:row>
                    <xdr:rowOff>171450</xdr:rowOff>
                  </from>
                  <to>
                    <xdr:col>21</xdr:col>
                    <xdr:colOff>19050</xdr:colOff>
                    <xdr:row>22</xdr:row>
                    <xdr:rowOff>0</xdr:rowOff>
                  </to>
                </anchor>
              </controlPr>
            </control>
          </mc:Choice>
        </mc:AlternateContent>
        <mc:AlternateContent xmlns:mc="http://schemas.openxmlformats.org/markup-compatibility/2006">
          <mc:Choice Requires="x14">
            <control shapeId="20562" r:id="rId32" name="Check Box 82">
              <controlPr defaultSize="0" autoFill="0" autoLine="0" autoPict="0">
                <anchor moveWithCells="1">
                  <from>
                    <xdr:col>22</xdr:col>
                    <xdr:colOff>209550</xdr:colOff>
                    <xdr:row>20</xdr:row>
                    <xdr:rowOff>171450</xdr:rowOff>
                  </from>
                  <to>
                    <xdr:col>24</xdr:col>
                    <xdr:colOff>19050</xdr:colOff>
                    <xdr:row>22</xdr:row>
                    <xdr:rowOff>0</xdr:rowOff>
                  </to>
                </anchor>
              </controlPr>
            </control>
          </mc:Choice>
        </mc:AlternateContent>
        <mc:AlternateContent xmlns:mc="http://schemas.openxmlformats.org/markup-compatibility/2006">
          <mc:Choice Requires="x14">
            <control shapeId="20563" r:id="rId33" name="Check Box 83">
              <controlPr defaultSize="0" autoFill="0" autoLine="0" autoPict="0">
                <anchor moveWithCells="1">
                  <from>
                    <xdr:col>25</xdr:col>
                    <xdr:colOff>285750</xdr:colOff>
                    <xdr:row>20</xdr:row>
                    <xdr:rowOff>171450</xdr:rowOff>
                  </from>
                  <to>
                    <xdr:col>26</xdr:col>
                    <xdr:colOff>285750</xdr:colOff>
                    <xdr:row>22</xdr:row>
                    <xdr:rowOff>0</xdr:rowOff>
                  </to>
                </anchor>
              </controlPr>
            </control>
          </mc:Choice>
        </mc:AlternateContent>
        <mc:AlternateContent xmlns:mc="http://schemas.openxmlformats.org/markup-compatibility/2006">
          <mc:Choice Requires="x14">
            <control shapeId="20564" r:id="rId34" name="Check Box 84">
              <controlPr defaultSize="0" autoFill="0" autoLine="0" autoPict="0">
                <anchor moveWithCells="1">
                  <from>
                    <xdr:col>25</xdr:col>
                    <xdr:colOff>19050</xdr:colOff>
                    <xdr:row>4</xdr:row>
                    <xdr:rowOff>0</xdr:rowOff>
                  </from>
                  <to>
                    <xdr:col>26</xdr:col>
                    <xdr:colOff>19050</xdr:colOff>
                    <xdr:row>5</xdr:row>
                    <xdr:rowOff>0</xdr:rowOff>
                  </to>
                </anchor>
              </controlPr>
            </control>
          </mc:Choice>
        </mc:AlternateContent>
        <mc:AlternateContent xmlns:mc="http://schemas.openxmlformats.org/markup-compatibility/2006">
          <mc:Choice Requires="x14">
            <control shapeId="20565" r:id="rId35" name="Check Box 85">
              <controlPr defaultSize="0" autoFill="0" autoLine="0" autoPict="0">
                <anchor moveWithCells="1">
                  <from>
                    <xdr:col>28</xdr:col>
                    <xdr:colOff>19050</xdr:colOff>
                    <xdr:row>3</xdr:row>
                    <xdr:rowOff>171450</xdr:rowOff>
                  </from>
                  <to>
                    <xdr:col>29</xdr:col>
                    <xdr:colOff>76200</xdr:colOff>
                    <xdr:row>5</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25" operator="greaterThan" id="{4886AFB3-39C2-4045-B2CA-2D14109E9B63}">
            <xm:f>'Spending Guidelines'!$P$12</xm:f>
            <x14:dxf>
              <font>
                <b/>
                <i val="0"/>
                <color auto="1"/>
              </font>
              <fill>
                <patternFill>
                  <bgColor rgb="FFFF9999"/>
                </patternFill>
              </fill>
            </x14:dxf>
          </x14:cfRule>
          <xm:sqref>M176</xm:sqref>
        </x14:conditionalFormatting>
        <x14:conditionalFormatting xmlns:xm="http://schemas.microsoft.com/office/excel/2006/main">
          <x14:cfRule type="cellIs" priority="18" operator="greaterThan" id="{3822BD09-86FE-4E13-AA91-B7474AF83FE6}">
            <xm:f>'Spending Guidelines'!$P$13</xm:f>
            <x14:dxf>
              <font>
                <b/>
                <i val="0"/>
                <color auto="1"/>
              </font>
              <fill>
                <patternFill>
                  <bgColor rgb="FFFF9999"/>
                </patternFill>
              </fill>
            </x14:dxf>
          </x14:cfRule>
          <xm:sqref>M188</xm:sqref>
        </x14:conditionalFormatting>
        <x14:conditionalFormatting xmlns:xm="http://schemas.microsoft.com/office/excel/2006/main">
          <x14:cfRule type="cellIs" priority="34" operator="greaterThan" id="{7BA9AEC4-553D-40A5-B6A3-FC07713C2678}">
            <xm:f>'Spending Guidelines'!$P$14</xm:f>
            <x14:dxf>
              <font>
                <b/>
                <i val="0"/>
                <color auto="1"/>
              </font>
              <fill>
                <patternFill>
                  <bgColor rgb="FFFF9999"/>
                </patternFill>
              </fill>
            </x14:dxf>
          </x14:cfRule>
          <xm:sqref>M195</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rgb="FFFF0000"/>
  </sheetPr>
  <dimension ref="A1:T385"/>
  <sheetViews>
    <sheetView topLeftCell="A3" zoomScaleNormal="100" workbookViewId="0">
      <selection activeCell="E27" sqref="E27"/>
    </sheetView>
  </sheetViews>
  <sheetFormatPr defaultColWidth="3.28515625" defaultRowHeight="12" x14ac:dyDescent="0.2"/>
  <cols>
    <col min="1" max="1" width="2.28515625" style="20" customWidth="1"/>
    <col min="2" max="2" width="4.28515625" style="90" customWidth="1"/>
    <col min="3" max="3" width="77.28515625" style="20" bestFit="1" customWidth="1"/>
    <col min="4" max="4" width="2.7109375" style="20" customWidth="1"/>
    <col min="5" max="5" width="12.7109375" style="20" customWidth="1"/>
    <col min="6" max="6" width="14.28515625" style="91" bestFit="1" customWidth="1"/>
    <col min="7" max="7" width="7.28515625" style="91" customWidth="1"/>
    <col min="8" max="8" width="8.7109375" style="91" bestFit="1" customWidth="1"/>
    <col min="9" max="9" width="12" style="91" bestFit="1" customWidth="1"/>
    <col min="10" max="10" width="14.5703125" style="91" customWidth="1"/>
    <col min="11" max="15" width="12.7109375" style="20" customWidth="1"/>
    <col min="16" max="16" width="12" style="20" bestFit="1" customWidth="1"/>
    <col min="17" max="17" width="13.5703125" style="20" customWidth="1"/>
    <col min="18" max="18" width="3.5703125" style="20" customWidth="1"/>
    <col min="19" max="19" width="47.7109375" style="503" customWidth="1"/>
    <col min="20" max="20" width="12" style="20" customWidth="1"/>
    <col min="21" max="22" width="3.28515625" style="20"/>
    <col min="23" max="23" width="7.7109375" style="20" bestFit="1" customWidth="1"/>
    <col min="24" max="16384" width="3.28515625" style="20"/>
  </cols>
  <sheetData>
    <row r="1" spans="1:20" ht="18" x14ac:dyDescent="0.2">
      <c r="A1" s="16"/>
      <c r="B1" s="12" t="s">
        <v>163</v>
      </c>
      <c r="C1" s="17"/>
      <c r="D1" s="17"/>
      <c r="E1" s="17"/>
      <c r="F1" s="17"/>
      <c r="G1" s="18"/>
      <c r="H1" s="19"/>
      <c r="I1" s="19"/>
      <c r="J1" s="17"/>
      <c r="S1" s="500"/>
    </row>
    <row r="2" spans="1:20" s="21" customFormat="1" x14ac:dyDescent="0.2">
      <c r="A2" s="14"/>
      <c r="B2" s="809">
        <f ca="1">TODAY()</f>
        <v>44798</v>
      </c>
      <c r="C2" s="809"/>
      <c r="D2" s="17"/>
      <c r="E2" s="17"/>
      <c r="F2" s="17"/>
      <c r="G2" s="18"/>
      <c r="H2" s="19"/>
      <c r="I2" s="19"/>
      <c r="J2" s="17"/>
      <c r="S2" s="501"/>
    </row>
    <row r="3" spans="1:20" s="21" customFormat="1" x14ac:dyDescent="0.2">
      <c r="A3" s="14"/>
      <c r="B3" s="22"/>
      <c r="C3" s="17"/>
      <c r="D3" s="17"/>
      <c r="E3" s="17"/>
      <c r="F3" s="17"/>
      <c r="G3" s="18"/>
      <c r="H3" s="19"/>
      <c r="I3" s="19"/>
      <c r="J3" s="17"/>
      <c r="S3" s="501"/>
    </row>
    <row r="4" spans="1:20" s="21" customFormat="1" x14ac:dyDescent="0.2">
      <c r="A4" s="14"/>
      <c r="B4" s="22"/>
      <c r="C4" s="17"/>
      <c r="D4" s="17"/>
      <c r="E4" s="17"/>
      <c r="F4" s="17"/>
      <c r="G4" s="18"/>
      <c r="H4" s="19"/>
      <c r="I4" s="19"/>
      <c r="J4" s="17"/>
      <c r="S4" s="501"/>
    </row>
    <row r="5" spans="1:20" s="21" customFormat="1" x14ac:dyDescent="0.2">
      <c r="A5" s="14"/>
      <c r="B5" s="22"/>
      <c r="C5" s="17"/>
      <c r="D5" s="17"/>
      <c r="E5" s="17"/>
      <c r="F5" s="17"/>
      <c r="G5" s="18"/>
      <c r="H5" s="19"/>
      <c r="I5" s="19"/>
      <c r="J5" s="17"/>
      <c r="S5" s="501"/>
    </row>
    <row r="6" spans="1:20" s="21" customFormat="1" x14ac:dyDescent="0.2">
      <c r="A6" s="14"/>
      <c r="B6" s="22"/>
      <c r="C6" s="17"/>
      <c r="D6" s="17"/>
      <c r="E6" s="17"/>
      <c r="F6" s="17"/>
      <c r="G6" s="18"/>
      <c r="H6" s="19"/>
      <c r="I6" s="19"/>
      <c r="J6" s="17"/>
      <c r="S6" s="501"/>
    </row>
    <row r="7" spans="1:20" s="21" customFormat="1" x14ac:dyDescent="0.2">
      <c r="A7" s="14"/>
      <c r="B7" s="22"/>
      <c r="C7" s="17"/>
      <c r="D7" s="17"/>
      <c r="E7" s="17"/>
      <c r="F7" s="17"/>
      <c r="G7" s="18"/>
      <c r="H7" s="19"/>
      <c r="I7" s="19"/>
      <c r="J7" s="17"/>
      <c r="P7" s="462" t="s">
        <v>200</v>
      </c>
      <c r="Q7" s="463" t="s">
        <v>11</v>
      </c>
      <c r="S7" s="501"/>
    </row>
    <row r="8" spans="1:20" x14ac:dyDescent="0.2">
      <c r="A8" s="16"/>
      <c r="B8" s="23"/>
      <c r="C8" s="16"/>
      <c r="D8" s="16"/>
      <c r="E8" s="16"/>
      <c r="F8" s="16"/>
      <c r="G8" s="24"/>
      <c r="H8" s="18"/>
      <c r="I8" s="18"/>
      <c r="J8" s="24"/>
      <c r="P8" s="464"/>
      <c r="Q8" s="464"/>
      <c r="S8" s="500"/>
    </row>
    <row r="9" spans="1:20" x14ac:dyDescent="0.2">
      <c r="A9" s="16"/>
      <c r="B9" s="25" t="str">
        <f>"Monthly Income - "&amp;Income!B3</f>
        <v xml:space="preserve">Monthly Income - Earnings </v>
      </c>
      <c r="C9" s="25"/>
      <c r="D9" s="26"/>
      <c r="E9" s="26"/>
      <c r="F9" s="27" t="s">
        <v>164</v>
      </c>
      <c r="G9" s="18"/>
      <c r="H9" s="27" t="s">
        <v>165</v>
      </c>
      <c r="P9" s="465" t="b">
        <f>IF(Q9="",FALSE,TRUE)</f>
        <v>0</v>
      </c>
      <c r="Q9" s="465" t="str">
        <f>IF(P10=TRUE,B9,IF(P11=TRUE,B9,IF(P12=TRUE,B9,"")))</f>
        <v/>
      </c>
      <c r="S9" s="500" t="str">
        <f>IF(P10=TRUE,Q9,IF(P11=TRUE,Q9,IF(P12=TRUE,Q9,"")))</f>
        <v/>
      </c>
      <c r="T9" s="18"/>
    </row>
    <row r="10" spans="1:20" x14ac:dyDescent="0.2">
      <c r="A10" s="16"/>
      <c r="B10" s="29">
        <f>Income!A4</f>
        <v>1</v>
      </c>
      <c r="C10" s="30" t="str">
        <f>Income!B4</f>
        <v>Salary or wages (take home)</v>
      </c>
      <c r="D10" s="26"/>
      <c r="E10" s="26"/>
      <c r="F10" s="31">
        <f>Income!D4</f>
        <v>0</v>
      </c>
      <c r="G10" s="32" t="str">
        <f>Income!F4</f>
        <v>M</v>
      </c>
      <c r="H10" s="31">
        <f>IF(G10="W",F10*52/12,IF(OR(G10="M",LEN(G10)=0),F10,IF(G10="Q",F10/3,IF(G10="F",F10*26/12,IF(OR(G10="A",G10="Y"),F10/12,F10)))))</f>
        <v>0</v>
      </c>
      <c r="J10" s="397"/>
      <c r="P10" s="466" t="b">
        <f>Income!H4</f>
        <v>0</v>
      </c>
      <c r="Q10" s="467" t="str">
        <f>IF(P10=TRUE,CONCATENATE(Income!B3," / ",Income!B4," / ",Income!J4),"")</f>
        <v/>
      </c>
      <c r="S10" s="500" t="str">
        <f>IF(P10=TRUE,Income!J4,"")</f>
        <v/>
      </c>
    </row>
    <row r="11" spans="1:20" x14ac:dyDescent="0.2">
      <c r="A11" s="16"/>
      <c r="B11" s="35">
        <f>Income!A5</f>
        <v>2</v>
      </c>
      <c r="C11" s="36" t="str">
        <f>Income!B5</f>
        <v>Partner salary or wages (take home)</v>
      </c>
      <c r="D11" s="37"/>
      <c r="E11" s="37"/>
      <c r="F11" s="38">
        <f>Income!D5</f>
        <v>0</v>
      </c>
      <c r="G11" s="39" t="str">
        <f>Income!F5</f>
        <v>M</v>
      </c>
      <c r="H11" s="38">
        <f>IF(G11="W",F11*52/12,IF(OR(G11="M",LEN(G11)=0),F11,IF(G11="Q",F11/3,IF(G11="F",F11*26/12,IF(OR(G11="A",G11="Y"),F11/12,F11)))))</f>
        <v>0</v>
      </c>
      <c r="P11" s="466" t="b">
        <f>Income!H5</f>
        <v>0</v>
      </c>
      <c r="Q11" s="467" t="str">
        <f>IF(P11=TRUE,CONCATENATE(Income!B3," / ",Income!B5," / ",Income!J5),"")</f>
        <v/>
      </c>
      <c r="S11" s="500" t="str">
        <f>IF(P11=TRUE,Income!J5,"")</f>
        <v/>
      </c>
    </row>
    <row r="12" spans="1:20" x14ac:dyDescent="0.2">
      <c r="A12" s="16"/>
      <c r="B12" s="35">
        <f>Income!A6</f>
        <v>3</v>
      </c>
      <c r="C12" s="36" t="str">
        <f>Income!B6</f>
        <v>Other earnings (including self employment)</v>
      </c>
      <c r="D12" s="37"/>
      <c r="E12" s="37"/>
      <c r="F12" s="38">
        <f>Income!D6</f>
        <v>0</v>
      </c>
      <c r="G12" s="39" t="str">
        <f>Income!F6</f>
        <v>M</v>
      </c>
      <c r="H12" s="38">
        <f>IF(G12="W",F12*52/12,IF(OR(G12="M",LEN(G12)=0),F12,IF(G12="Q",F12/3,IF(G12="F",F12*26/12,IF(OR(G12="A",G12="Y"),F12/12,F12)))))</f>
        <v>0</v>
      </c>
      <c r="P12" s="466" t="b">
        <f>Income!H6</f>
        <v>0</v>
      </c>
      <c r="Q12" s="467" t="str">
        <f>IF(P12=TRUE,CONCATENATE(Income!B3," / ",Income!B6," / ",Income!J6),"")</f>
        <v/>
      </c>
      <c r="S12" s="500" t="str">
        <f>IF(P12=TRUE,Income!J6,"")</f>
        <v/>
      </c>
    </row>
    <row r="13" spans="1:20" x14ac:dyDescent="0.2">
      <c r="A13" s="16"/>
      <c r="B13" s="35"/>
      <c r="C13" s="40"/>
      <c r="D13" s="37"/>
      <c r="E13" s="37"/>
      <c r="F13" s="41"/>
      <c r="G13" s="42"/>
      <c r="H13" s="41"/>
      <c r="P13" s="466" t="b">
        <f>IF(P9=TRUE,TRUE,FALSE)</f>
        <v>0</v>
      </c>
      <c r="Q13" s="467" t="s">
        <v>320</v>
      </c>
      <c r="S13" s="500" t="str">
        <f>Q13</f>
        <v>"</v>
      </c>
    </row>
    <row r="14" spans="1:20" x14ac:dyDescent="0.2">
      <c r="A14" s="16"/>
      <c r="B14" s="43"/>
      <c r="C14" s="44" t="str">
        <f>Income!B7</f>
        <v>Total salary and wages per month</v>
      </c>
      <c r="D14" s="26"/>
      <c r="E14" s="26"/>
      <c r="F14" s="26"/>
      <c r="G14" s="45"/>
      <c r="H14" s="46">
        <f>SUM(H10:H13)</f>
        <v>0</v>
      </c>
      <c r="P14" s="33"/>
      <c r="Q14" s="112" t="str">
        <f>IF(P14=TRUE,CONCATENATE(Income!B5," / ",Income!B8," / ",Income!J8),"")</f>
        <v/>
      </c>
      <c r="S14" s="500"/>
    </row>
    <row r="15" spans="1:20" x14ac:dyDescent="0.2">
      <c r="A15" s="16"/>
      <c r="B15" s="48"/>
      <c r="C15" s="27"/>
      <c r="D15" s="26"/>
      <c r="E15" s="26"/>
      <c r="F15" s="49"/>
      <c r="G15" s="49"/>
      <c r="H15" s="50"/>
      <c r="P15" s="33"/>
      <c r="Q15" s="112" t="str">
        <f>IF(P15=TRUE,CONCATENATE(Income!B6," / ",Income!B9," / ",Income!J9),"")</f>
        <v/>
      </c>
      <c r="S15" s="500"/>
    </row>
    <row r="16" spans="1:20" x14ac:dyDescent="0.2">
      <c r="A16" s="16"/>
      <c r="B16" s="25" t="str">
        <f>"Monthly Income - "&amp;Income!B9</f>
        <v>Monthly Income - Benefits and tax credits</v>
      </c>
      <c r="C16" s="51"/>
      <c r="D16" s="26"/>
      <c r="E16" s="26"/>
      <c r="F16" s="27" t="s">
        <v>164</v>
      </c>
      <c r="G16" s="18"/>
      <c r="H16" s="27" t="s">
        <v>165</v>
      </c>
      <c r="P16" s="465" t="b">
        <f>IF(Q16="",FALSE,TRUE)</f>
        <v>0</v>
      </c>
      <c r="Q16" s="465" t="str">
        <f>IF(P17=TRUE,B16,IF(P18=TRUE,B16,IF(P19=TRUE,B16,IF(P20=TRUE,B16,IF(P21=TRUE,B16,IF(P22=TRUE,B16,IF(P23=TRUE,B16,IF(P24=TRUE,B16,IF(P25=TRUE,B16,IF(P26=TRUE,B16,IF(P27=TRUE,B16,IF(P28=TRUE,B16,IF(P29=TRUE,B16,"")))))))))))))</f>
        <v/>
      </c>
      <c r="S16" s="500" t="str">
        <f>IF(P17=TRUE,Q16,IF(P18=TRUE,Q16,IF(P19=TRUE,Q16,IF(P20=TRUE,Q16,IF(P21=TRUE,Q16,IF(P22=TRUE,Q16,IF(P23=TRUE,Q16,IF(P24=TRUE,Q16,IF(P25=TRUE,Q16,IF(P26=TRUE,Q16,IF(P27=TRUE,Q16,IF(P28=TRUE,Q16,IF(P29=TRUE,Q16,"")))))))))))))</f>
        <v/>
      </c>
    </row>
    <row r="17" spans="1:19" x14ac:dyDescent="0.2">
      <c r="A17" s="16"/>
      <c r="B17" s="29">
        <f>Income!A10</f>
        <v>4</v>
      </c>
      <c r="C17" s="30" t="str">
        <f>Income!B10</f>
        <v>Universal Credit</v>
      </c>
      <c r="D17" s="26"/>
      <c r="E17" s="26"/>
      <c r="F17" s="52">
        <f>Income!D10</f>
        <v>0</v>
      </c>
      <c r="G17" s="53" t="str">
        <f>Income!F10</f>
        <v>M</v>
      </c>
      <c r="H17" s="31">
        <f>IF(G17="W",F17*52/12,IF(OR(G17="M",LEN(G17)=0),F17,IF(G17="Q",F17/3,IF(G17="F",F17*26/12,IF(OR(G17="A",G17="Y"),F17/12,F17)))))</f>
        <v>0</v>
      </c>
      <c r="P17" s="466" t="b">
        <f>Income!H10</f>
        <v>0</v>
      </c>
      <c r="Q17" s="467" t="str">
        <f>IF(P17=TRUE,CONCATENATE(Income!$B$9," / ",Income!B10," / ",Income!J10),"")</f>
        <v/>
      </c>
      <c r="S17" s="500" t="str">
        <f>IF(P17=TRUE,Income!J10,"")</f>
        <v/>
      </c>
    </row>
    <row r="18" spans="1:19" x14ac:dyDescent="0.2">
      <c r="A18" s="16"/>
      <c r="B18" s="35">
        <f>Income!A11</f>
        <v>5</v>
      </c>
      <c r="C18" s="36" t="str">
        <f>Income!B11</f>
        <v>Jobseeker’s Allowance (income based)</v>
      </c>
      <c r="D18" s="37"/>
      <c r="E18" s="37"/>
      <c r="F18" s="54">
        <f>Income!D11</f>
        <v>0</v>
      </c>
      <c r="G18" s="55" t="str">
        <f>Income!F11</f>
        <v>M</v>
      </c>
      <c r="H18" s="38">
        <f t="shared" ref="H18:H29" si="0">IF(G18="W",F18*52/12,IF(OR(G18="M",LEN(G18)=0),F18,IF(G18="Q",F18/3,IF(G18="F",F18*26/12,IF(OR(G18="A",G18="Y"),F18/12,F18)))))</f>
        <v>0</v>
      </c>
      <c r="P18" s="466" t="b">
        <f>Income!H11</f>
        <v>0</v>
      </c>
      <c r="Q18" s="467" t="str">
        <f>IF(P18=TRUE,CONCATENATE(Income!$B$9," / ",Income!B11," / ",Income!J11),"")</f>
        <v/>
      </c>
      <c r="S18" s="500" t="str">
        <f>IF(P18=TRUE,Income!J11,"")</f>
        <v/>
      </c>
    </row>
    <row r="19" spans="1:19" x14ac:dyDescent="0.2">
      <c r="A19" s="16"/>
      <c r="B19" s="35">
        <f>Income!A12</f>
        <v>6</v>
      </c>
      <c r="C19" s="36" t="str">
        <f>Income!B12</f>
        <v>Jobseeker’s Allowance (contribution based)</v>
      </c>
      <c r="D19" s="37"/>
      <c r="E19" s="37"/>
      <c r="F19" s="54">
        <f>Income!D12</f>
        <v>0</v>
      </c>
      <c r="G19" s="55" t="str">
        <f>Income!F12</f>
        <v>M</v>
      </c>
      <c r="H19" s="38">
        <f t="shared" si="0"/>
        <v>0</v>
      </c>
      <c r="P19" s="466" t="b">
        <f>Income!H12</f>
        <v>0</v>
      </c>
      <c r="Q19" s="467" t="str">
        <f>IF(P19=TRUE,CONCATENATE(Income!$B$9," / ",Income!B12," / ",Income!J12),"")</f>
        <v/>
      </c>
      <c r="S19" s="500" t="str">
        <f>IF(P19=TRUE,Income!J12,"")</f>
        <v/>
      </c>
    </row>
    <row r="20" spans="1:19" x14ac:dyDescent="0.2">
      <c r="A20" s="16"/>
      <c r="B20" s="35">
        <f>Income!A13</f>
        <v>7</v>
      </c>
      <c r="C20" s="36" t="str">
        <f>Income!B13</f>
        <v>Income Support</v>
      </c>
      <c r="D20" s="37"/>
      <c r="E20" s="37"/>
      <c r="F20" s="54">
        <f>Income!D13</f>
        <v>0</v>
      </c>
      <c r="G20" s="55" t="str">
        <f>Income!F13</f>
        <v>M</v>
      </c>
      <c r="H20" s="38">
        <f t="shared" si="0"/>
        <v>0</v>
      </c>
      <c r="P20" s="466" t="b">
        <f>Income!H13</f>
        <v>0</v>
      </c>
      <c r="Q20" s="467" t="str">
        <f>IF(P20=TRUE,CONCATENATE(Income!$B$9," / ",Income!B13," / ",Income!J13),"")</f>
        <v/>
      </c>
      <c r="S20" s="500" t="str">
        <f>IF(P20=TRUE,Income!J13,"")</f>
        <v/>
      </c>
    </row>
    <row r="21" spans="1:19" x14ac:dyDescent="0.2">
      <c r="A21" s="16"/>
      <c r="B21" s="35">
        <f>Income!A14</f>
        <v>8</v>
      </c>
      <c r="C21" s="36" t="str">
        <f>Income!B14</f>
        <v>Working Tax Credit</v>
      </c>
      <c r="D21" s="37"/>
      <c r="E21" s="37"/>
      <c r="F21" s="54">
        <f>Income!D14</f>
        <v>0</v>
      </c>
      <c r="G21" s="55" t="str">
        <f>Income!F14</f>
        <v>M</v>
      </c>
      <c r="H21" s="38">
        <f t="shared" si="0"/>
        <v>0</v>
      </c>
      <c r="P21" s="466" t="b">
        <f>Income!H14</f>
        <v>0</v>
      </c>
      <c r="Q21" s="467" t="str">
        <f>IF(P21=TRUE,CONCATENATE(Income!$B$9," / ",Income!B14," / ",Income!J14),"")</f>
        <v/>
      </c>
      <c r="S21" s="500" t="str">
        <f>IF(P21=TRUE,Income!J14,"")</f>
        <v/>
      </c>
    </row>
    <row r="22" spans="1:19" x14ac:dyDescent="0.2">
      <c r="A22" s="16"/>
      <c r="B22" s="35">
        <f>Income!A15</f>
        <v>9</v>
      </c>
      <c r="C22" s="36" t="str">
        <f>Income!B15</f>
        <v>Child Tax Credit</v>
      </c>
      <c r="D22" s="37"/>
      <c r="E22" s="37"/>
      <c r="F22" s="54">
        <f>Income!D15</f>
        <v>0</v>
      </c>
      <c r="G22" s="55" t="str">
        <f>Income!F15</f>
        <v>M</v>
      </c>
      <c r="H22" s="38">
        <f t="shared" si="0"/>
        <v>0</v>
      </c>
      <c r="P22" s="466" t="b">
        <f>Income!H15</f>
        <v>0</v>
      </c>
      <c r="Q22" s="467" t="str">
        <f>IF(P22=TRUE,CONCATENATE(Income!$B$9," / ",Income!B15," / ",Income!J15),"")</f>
        <v/>
      </c>
      <c r="S22" s="500" t="str">
        <f>IF(P22=TRUE,Income!J15,"")</f>
        <v/>
      </c>
    </row>
    <row r="23" spans="1:19" x14ac:dyDescent="0.2">
      <c r="A23" s="16"/>
      <c r="B23" s="35">
        <f>Income!A16</f>
        <v>10</v>
      </c>
      <c r="C23" s="36" t="str">
        <f>Income!B16</f>
        <v>Child Benefit</v>
      </c>
      <c r="D23" s="37"/>
      <c r="E23" s="37"/>
      <c r="F23" s="54">
        <f>Income!D16</f>
        <v>0</v>
      </c>
      <c r="G23" s="55" t="str">
        <f>Income!F16</f>
        <v>M</v>
      </c>
      <c r="H23" s="38">
        <f t="shared" si="0"/>
        <v>0</v>
      </c>
      <c r="P23" s="466" t="b">
        <f>Income!H16</f>
        <v>0</v>
      </c>
      <c r="Q23" s="467" t="str">
        <f>IF(P23=TRUE,CONCATENATE(Income!$B$9," / ",Income!B16," / ",Income!J16),"")</f>
        <v/>
      </c>
      <c r="S23" s="500" t="str">
        <f>IF(P23=TRUE,Income!J16,"")</f>
        <v/>
      </c>
    </row>
    <row r="24" spans="1:19" x14ac:dyDescent="0.2">
      <c r="A24" s="16"/>
      <c r="B24" s="35">
        <f>Income!A17</f>
        <v>11</v>
      </c>
      <c r="C24" s="36" t="str">
        <f>Income!B17</f>
        <v>Employment and Support Allowance or Statutory Sick Pay</v>
      </c>
      <c r="D24" s="37"/>
      <c r="E24" s="37"/>
      <c r="F24" s="54">
        <f>Income!D17</f>
        <v>0</v>
      </c>
      <c r="G24" s="55" t="str">
        <f>Income!F17</f>
        <v>M</v>
      </c>
      <c r="H24" s="38">
        <f t="shared" si="0"/>
        <v>0</v>
      </c>
      <c r="P24" s="466" t="b">
        <f>Income!H17</f>
        <v>0</v>
      </c>
      <c r="Q24" s="467" t="str">
        <f>IF(P24=TRUE,CONCATENATE(Income!$B$9," / ",Income!B17," / ",Income!J17),"")</f>
        <v/>
      </c>
      <c r="S24" s="500" t="str">
        <f>IF(P24=TRUE,Income!J17,"")</f>
        <v/>
      </c>
    </row>
    <row r="25" spans="1:19" x14ac:dyDescent="0.2">
      <c r="A25" s="16"/>
      <c r="B25" s="35">
        <f>Income!A18</f>
        <v>12</v>
      </c>
      <c r="C25" s="36" t="str">
        <f>Income!B18</f>
        <v>Disability benefits</v>
      </c>
      <c r="D25" s="37"/>
      <c r="E25" s="37"/>
      <c r="F25" s="54">
        <f>Income!D18</f>
        <v>0</v>
      </c>
      <c r="G25" s="55" t="str">
        <f>Income!F18</f>
        <v>M</v>
      </c>
      <c r="H25" s="38">
        <f t="shared" si="0"/>
        <v>0</v>
      </c>
      <c r="P25" s="466" t="b">
        <f>Income!H18</f>
        <v>0</v>
      </c>
      <c r="Q25" s="467" t="str">
        <f>IF(P25=TRUE,CONCATENATE(Income!$B$9," / ",Income!B18," / ",Income!J18),"")</f>
        <v/>
      </c>
      <c r="S25" s="500" t="str">
        <f>IF(P25=TRUE,Income!J18,"")</f>
        <v/>
      </c>
    </row>
    <row r="26" spans="1:19" x14ac:dyDescent="0.2">
      <c r="A26" s="16"/>
      <c r="B26" s="35">
        <f>Income!A19</f>
        <v>13</v>
      </c>
      <c r="C26" s="36" t="str">
        <f>Income!B19</f>
        <v>Carer’s Allowance</v>
      </c>
      <c r="D26" s="37"/>
      <c r="E26" s="37"/>
      <c r="F26" s="54">
        <f>Income!D19</f>
        <v>0</v>
      </c>
      <c r="G26" s="55" t="str">
        <f>Income!F19</f>
        <v>M</v>
      </c>
      <c r="H26" s="38">
        <f t="shared" si="0"/>
        <v>0</v>
      </c>
      <c r="P26" s="466" t="b">
        <f>Income!H19</f>
        <v>0</v>
      </c>
      <c r="Q26" s="467" t="str">
        <f>IF(P26=TRUE,CONCATENATE(Income!$B$9," / ",Income!B19," / ",Income!J19),"")</f>
        <v/>
      </c>
      <c r="S26" s="500" t="str">
        <f>IF(P26=TRUE,Income!J19,"")</f>
        <v/>
      </c>
    </row>
    <row r="27" spans="1:19" x14ac:dyDescent="0.2">
      <c r="A27" s="16"/>
      <c r="B27" s="35">
        <f>Income!A20</f>
        <v>14</v>
      </c>
      <c r="C27" s="36" t="str">
        <f>Income!B20</f>
        <v>Local Housing Allowance / Housing Benefit</v>
      </c>
      <c r="D27" s="37"/>
      <c r="E27" s="37"/>
      <c r="F27" s="54">
        <f>Income!D20</f>
        <v>0</v>
      </c>
      <c r="G27" s="55" t="str">
        <f>Income!F20</f>
        <v>M</v>
      </c>
      <c r="H27" s="38">
        <f t="shared" si="0"/>
        <v>0</v>
      </c>
      <c r="P27" s="466" t="b">
        <f>Income!H20</f>
        <v>0</v>
      </c>
      <c r="Q27" s="467" t="str">
        <f>IF(P27=TRUE,CONCATENATE(Income!$B$9," / ",Income!B20," / ",Income!J20),"")</f>
        <v/>
      </c>
      <c r="S27" s="500" t="str">
        <f>IF(P27=TRUE,Income!J20,"")</f>
        <v/>
      </c>
    </row>
    <row r="28" spans="1:19" x14ac:dyDescent="0.2">
      <c r="A28" s="16"/>
      <c r="B28" s="35">
        <f>Income!A21</f>
        <v>15</v>
      </c>
      <c r="C28" s="36" t="str">
        <f>Income!B21</f>
        <v>Council Tax support</v>
      </c>
      <c r="D28" s="37"/>
      <c r="E28" s="37"/>
      <c r="F28" s="54">
        <f>Income!D21</f>
        <v>0</v>
      </c>
      <c r="G28" s="55" t="str">
        <f>Income!F21</f>
        <v>M</v>
      </c>
      <c r="H28" s="38">
        <f t="shared" si="0"/>
        <v>0</v>
      </c>
      <c r="P28" s="466" t="b">
        <f>Income!H21</f>
        <v>0</v>
      </c>
      <c r="Q28" s="467" t="str">
        <f>IF(P28=TRUE,CONCATENATE(Income!$B$9," / ",Income!B21," / ",Income!J21),"")</f>
        <v/>
      </c>
      <c r="S28" s="500" t="str">
        <f>IF(P28=TRUE,Income!J21,"")</f>
        <v/>
      </c>
    </row>
    <row r="29" spans="1:19" x14ac:dyDescent="0.2">
      <c r="A29" s="16"/>
      <c r="B29" s="35">
        <f>Income!A22</f>
        <v>16</v>
      </c>
      <c r="C29" s="36" t="str">
        <f>Income!B22</f>
        <v>Other benefits/tax credits (e.g. maternity benefits)</v>
      </c>
      <c r="D29" s="37"/>
      <c r="E29" s="37"/>
      <c r="F29" s="56">
        <f>Income!D22</f>
        <v>0</v>
      </c>
      <c r="G29" s="57" t="str">
        <f>Income!F22</f>
        <v>M</v>
      </c>
      <c r="H29" s="41">
        <f t="shared" si="0"/>
        <v>0</v>
      </c>
      <c r="P29" s="466" t="b">
        <f>Income!H22</f>
        <v>0</v>
      </c>
      <c r="Q29" s="467" t="str">
        <f>IF(P29=TRUE,CONCATENATE(Income!$B$9," / ",Income!B22," / ",Income!J22),"")</f>
        <v/>
      </c>
      <c r="S29" s="500" t="str">
        <f>IF(P29=TRUE,Income!J22,"")</f>
        <v/>
      </c>
    </row>
    <row r="30" spans="1:19" x14ac:dyDescent="0.2">
      <c r="A30" s="16"/>
      <c r="B30" s="58"/>
      <c r="C30" s="59" t="str">
        <f>Income!B23</f>
        <v>Total benefits and tax credits per month</v>
      </c>
      <c r="D30" s="26"/>
      <c r="E30" s="26"/>
      <c r="F30" s="26"/>
      <c r="G30" s="45"/>
      <c r="H30" s="60">
        <f>SUM(H17:H29)</f>
        <v>0</v>
      </c>
      <c r="P30" s="466" t="b">
        <f>IF(P16=TRUE,TRUE,FALSE)</f>
        <v>0</v>
      </c>
      <c r="Q30" s="467" t="s">
        <v>320</v>
      </c>
      <c r="S30" s="500" t="str">
        <f>Q30</f>
        <v>"</v>
      </c>
    </row>
    <row r="31" spans="1:19" x14ac:dyDescent="0.2">
      <c r="A31" s="16"/>
      <c r="B31" s="48"/>
      <c r="C31" s="27"/>
      <c r="D31" s="26"/>
      <c r="E31" s="26"/>
      <c r="F31" s="49"/>
      <c r="G31" s="49"/>
      <c r="H31" s="50"/>
      <c r="P31" s="33"/>
      <c r="Q31" s="112"/>
      <c r="S31" s="500"/>
    </row>
    <row r="32" spans="1:19" x14ac:dyDescent="0.2">
      <c r="A32" s="16"/>
      <c r="B32" s="25" t="str">
        <f>"Monthly Income - "&amp;Income!B25</f>
        <v>Monthly Income - Pensions</v>
      </c>
      <c r="C32" s="51"/>
      <c r="D32" s="26"/>
      <c r="E32" s="26"/>
      <c r="F32" s="27" t="s">
        <v>164</v>
      </c>
      <c r="G32" s="18"/>
      <c r="H32" s="27" t="s">
        <v>165</v>
      </c>
      <c r="P32" s="468" t="b">
        <f>IF(Q32="",FALSE,TRUE)</f>
        <v>0</v>
      </c>
      <c r="Q32" s="465" t="str">
        <f>IF(P33=TRUE,B32,IF(P34=TRUE,B32,IF(P35=TRUE,B32,IF(P36=TRUE,B32,""))))</f>
        <v/>
      </c>
      <c r="S32" s="500" t="str">
        <f>IF(P33=TRUE,Q32,IF(P34=TRUE,Q32,IF(P35=TRUE,Q32,IF(P36=TRUE,Q32,""))))</f>
        <v/>
      </c>
    </row>
    <row r="33" spans="1:19" x14ac:dyDescent="0.2">
      <c r="A33" s="16"/>
      <c r="B33" s="29">
        <f>Income!A26</f>
        <v>17</v>
      </c>
      <c r="C33" s="29" t="str">
        <f>Income!B26</f>
        <v>State pensions</v>
      </c>
      <c r="D33" s="26"/>
      <c r="E33" s="26"/>
      <c r="F33" s="31">
        <f>Income!D26</f>
        <v>0</v>
      </c>
      <c r="G33" s="32" t="str">
        <f>Income!F26</f>
        <v>M</v>
      </c>
      <c r="H33" s="31">
        <f>IF(G33="W",F33*52/12,IF(OR(G33="M",LEN(G33)=0),F33,IF(G33="Q",F33/3,IF(G33="F",F33*26/12,IF(OR(G33="A",G33="Y"),F33/12,F33)))))</f>
        <v>0</v>
      </c>
      <c r="P33" s="466" t="b">
        <f>Income!H26</f>
        <v>0</v>
      </c>
      <c r="Q33" s="467" t="str">
        <f>IF(P33=TRUE,CONCATENATE(Income!$B$25," / ",Income!B26," / ",Income!J26),"")</f>
        <v/>
      </c>
      <c r="S33" s="500" t="str">
        <f>IF(P33=TRUE,Income!J26,"")</f>
        <v/>
      </c>
    </row>
    <row r="34" spans="1:19" x14ac:dyDescent="0.2">
      <c r="A34" s="16"/>
      <c r="B34" s="35">
        <f>Income!A27</f>
        <v>18</v>
      </c>
      <c r="C34" s="35" t="str">
        <f>Income!B27</f>
        <v>Private or work pensions</v>
      </c>
      <c r="D34" s="37"/>
      <c r="E34" s="37"/>
      <c r="F34" s="38">
        <f>Income!D27</f>
        <v>0</v>
      </c>
      <c r="G34" s="39" t="str">
        <f>Income!F27</f>
        <v>M</v>
      </c>
      <c r="H34" s="38">
        <f>IF(G34="W",F34*52/12,IF(OR(G34="M",LEN(G34)=0),F34,IF(G34="Q",F34/3,IF(G34="F",F34*26/12,IF(OR(G34="A",G34="Y"),F34/12,F34)))))</f>
        <v>0</v>
      </c>
      <c r="P34" s="466" t="b">
        <f>Income!H27</f>
        <v>0</v>
      </c>
      <c r="Q34" s="467" t="str">
        <f>IF(P34=TRUE,CONCATENATE(Income!$B$25," / ",Income!B27," / ",Income!J27),"")</f>
        <v/>
      </c>
      <c r="S34" s="500" t="str">
        <f>IF(P34=TRUE,Income!J27,"")</f>
        <v/>
      </c>
    </row>
    <row r="35" spans="1:19" x14ac:dyDescent="0.2">
      <c r="A35" s="16"/>
      <c r="B35" s="35">
        <f>Income!A28</f>
        <v>19</v>
      </c>
      <c r="C35" s="35" t="str">
        <f>Income!B28</f>
        <v>Pension credit</v>
      </c>
      <c r="D35" s="37"/>
      <c r="E35" s="37"/>
      <c r="F35" s="38">
        <f>Income!D28</f>
        <v>0</v>
      </c>
      <c r="G35" s="39" t="str">
        <f>Income!F28</f>
        <v>M</v>
      </c>
      <c r="H35" s="38">
        <f>IF(G35="W",F35*52/12,IF(OR(G35="M",LEN(G35)=0),F35,IF(G35="Q",F35/3,IF(G35="F",F35*26/12,IF(OR(G35="A",G35="Y"),F35/12,F35)))))</f>
        <v>0</v>
      </c>
      <c r="P35" s="466" t="b">
        <f>Income!H28</f>
        <v>0</v>
      </c>
      <c r="Q35" s="467" t="str">
        <f>IF(P35=TRUE,CONCATENATE(Income!$B$25," / ",Income!B28," / ",Income!J28),"")</f>
        <v/>
      </c>
      <c r="S35" s="500" t="str">
        <f>IF(P35=TRUE,Income!J28,"")</f>
        <v/>
      </c>
    </row>
    <row r="36" spans="1:19" x14ac:dyDescent="0.2">
      <c r="A36" s="16"/>
      <c r="B36" s="35">
        <f>Income!A29</f>
        <v>20</v>
      </c>
      <c r="C36" s="35" t="str">
        <f>Income!B29</f>
        <v>Other pensions</v>
      </c>
      <c r="D36" s="37"/>
      <c r="E36" s="37"/>
      <c r="F36" s="38">
        <f>Income!D29</f>
        <v>0</v>
      </c>
      <c r="G36" s="39" t="str">
        <f>Income!F29</f>
        <v>M</v>
      </c>
      <c r="H36" s="38">
        <f>IF(G36="W",F36*52/12,IF(OR(G36="M",LEN(G36)=0),F36,IF(G36="Q",F36/3,IF(G36="F",F36*26/12,IF(OR(G36="A",G36="Y"),F36/12,F36)))))</f>
        <v>0</v>
      </c>
      <c r="P36" s="466" t="b">
        <f>Income!H29</f>
        <v>0</v>
      </c>
      <c r="Q36" s="467" t="str">
        <f>IF(P36=TRUE,CONCATENATE(Income!$B$25," / ",Income!B29," / ",Income!J29),"")</f>
        <v/>
      </c>
      <c r="S36" s="500" t="str">
        <f>IF(P36=TRUE,Income!J29,"")</f>
        <v/>
      </c>
    </row>
    <row r="37" spans="1:19" x14ac:dyDescent="0.2">
      <c r="A37" s="16"/>
      <c r="B37" s="35"/>
      <c r="C37" s="36"/>
      <c r="D37" s="37"/>
      <c r="E37" s="37"/>
      <c r="F37" s="41"/>
      <c r="G37" s="42"/>
      <c r="H37" s="41"/>
      <c r="P37" s="466" t="b">
        <f>IF(P32=TRUE,TRUE,FALSE)</f>
        <v>0</v>
      </c>
      <c r="Q37" s="467" t="s">
        <v>320</v>
      </c>
      <c r="S37" s="500" t="str">
        <f>Q37</f>
        <v>"</v>
      </c>
    </row>
    <row r="38" spans="1:19" x14ac:dyDescent="0.2">
      <c r="A38" s="16"/>
      <c r="B38" s="43"/>
      <c r="C38" s="44" t="str">
        <f>Income!B30</f>
        <v>Total pensions per month</v>
      </c>
      <c r="D38" s="26"/>
      <c r="E38" s="26"/>
      <c r="F38" s="26"/>
      <c r="G38" s="45"/>
      <c r="H38" s="46">
        <f>SUM(H33:H37)</f>
        <v>0</v>
      </c>
      <c r="P38" s="47"/>
      <c r="Q38" s="126"/>
      <c r="S38" s="500"/>
    </row>
    <row r="39" spans="1:19" x14ac:dyDescent="0.2">
      <c r="A39" s="16"/>
      <c r="B39" s="48"/>
      <c r="C39" s="27"/>
      <c r="D39" s="27"/>
      <c r="E39" s="27"/>
      <c r="F39" s="27"/>
      <c r="G39" s="18"/>
      <c r="H39" s="50"/>
      <c r="P39" s="50"/>
      <c r="Q39" s="126"/>
      <c r="S39" s="500"/>
    </row>
    <row r="40" spans="1:19" x14ac:dyDescent="0.2">
      <c r="A40" s="16"/>
      <c r="B40" s="25" t="str">
        <f>"Monthly Income - "&amp;Income!B32</f>
        <v xml:space="preserve">Monthly Income - Other income </v>
      </c>
      <c r="C40" s="51"/>
      <c r="D40" s="26"/>
      <c r="E40" s="26"/>
      <c r="F40" s="27" t="s">
        <v>164</v>
      </c>
      <c r="G40" s="18"/>
      <c r="H40" s="27" t="s">
        <v>165</v>
      </c>
      <c r="P40" s="468" t="b">
        <f>IF(Q40="",FALSE,TRUE)</f>
        <v>0</v>
      </c>
      <c r="Q40" s="465" t="str">
        <f>IF(P41=TRUE,B40,IF(P42=TRUE,B40,IF(P43=TRUE,B40,IF(P44=TRUE,B40,IF(P45=TRUE,B40,"")))))</f>
        <v/>
      </c>
      <c r="S40" s="502" t="str">
        <f>IF(P41=TRUE,Q40,IF(P42=TRUE,Q40,IF(P43=TRUE,Q40,IF(P44=TRUE,Q40,IF(P45=TRUE,Q40,"")))))</f>
        <v/>
      </c>
    </row>
    <row r="41" spans="1:19" x14ac:dyDescent="0.2">
      <c r="A41" s="16"/>
      <c r="B41" s="29">
        <f>Income!A33</f>
        <v>21</v>
      </c>
      <c r="C41" s="30" t="str">
        <f>Income!B33</f>
        <v>Maintenance or child support</v>
      </c>
      <c r="D41" s="26"/>
      <c r="E41" s="26"/>
      <c r="F41" s="31">
        <f>Income!D33</f>
        <v>0</v>
      </c>
      <c r="G41" s="32" t="str">
        <f>Income!F33</f>
        <v>M</v>
      </c>
      <c r="H41" s="31">
        <f>IF(G41="W",F41*52/12,IF(OR(G41="M",LEN(G41)=0),F41,IF(G41="Q",F41/3,IF(G41="F",F41*26/12,IF(OR(G41="A",G41="Y"),F41/12,F41)))))</f>
        <v>0</v>
      </c>
      <c r="P41" s="466" t="b">
        <f>Income!H33</f>
        <v>0</v>
      </c>
      <c r="Q41" s="467" t="str">
        <f>IF(P41=TRUE,CONCATENATE(Income!$B$32," / ",Income!B33," / ",Income!J33),"")</f>
        <v/>
      </c>
      <c r="S41" s="500" t="str">
        <f>IF(P41=TRUE,Income!J33,"")</f>
        <v/>
      </c>
    </row>
    <row r="42" spans="1:19" x14ac:dyDescent="0.2">
      <c r="A42" s="16"/>
      <c r="B42" s="35">
        <f>Income!A34</f>
        <v>22</v>
      </c>
      <c r="C42" s="36" t="str">
        <f>Income!B34</f>
        <v>Boarders or lodgers</v>
      </c>
      <c r="D42" s="37"/>
      <c r="E42" s="37"/>
      <c r="F42" s="38">
        <f>Income!D34</f>
        <v>0</v>
      </c>
      <c r="G42" s="39" t="str">
        <f>Income!F34</f>
        <v>M</v>
      </c>
      <c r="H42" s="38">
        <f>IF(G42="W",F42*52/12,IF(OR(G42="M",LEN(G42)=0),F42,IF(G42="Q",F42/3,IF(G42="F",F42*26/12,IF(OR(G42="A",G42="Y"),F42/12,F42)))))</f>
        <v>0</v>
      </c>
      <c r="P42" s="466" t="b">
        <f>Income!H34</f>
        <v>0</v>
      </c>
      <c r="Q42" s="467" t="str">
        <f>IF(P42=TRUE,CONCATENATE(Income!$B$32," / ",Income!B34," / ",Income!J34),"")</f>
        <v/>
      </c>
      <c r="S42" s="500" t="str">
        <f>IF(P42=TRUE,Income!J34,"")</f>
        <v/>
      </c>
    </row>
    <row r="43" spans="1:19" x14ac:dyDescent="0.2">
      <c r="A43" s="16"/>
      <c r="B43" s="35">
        <f>Income!A35</f>
        <v>23</v>
      </c>
      <c r="C43" s="36" t="str">
        <f>Income!B35</f>
        <v>Non-dependants’ contributions</v>
      </c>
      <c r="D43" s="37"/>
      <c r="E43" s="37"/>
      <c r="F43" s="38">
        <f>Income!D35</f>
        <v>0</v>
      </c>
      <c r="G43" s="39" t="str">
        <f>Income!F35</f>
        <v>M</v>
      </c>
      <c r="H43" s="38">
        <f>IF(G43="W",F43*52/12,IF(OR(G43="M",LEN(G43)=0),F43,IF(G43="Q",F43/3,IF(G43="F",F43*26/12,IF(OR(G43="A",G43="Y"),F43/12,F43)))))</f>
        <v>0</v>
      </c>
      <c r="P43" s="466" t="b">
        <f>Income!H35</f>
        <v>0</v>
      </c>
      <c r="Q43" s="467" t="str">
        <f>IF(P43=TRUE,CONCATENATE(Income!$B$32," / ",Income!B35," / ",Income!J35),"")</f>
        <v/>
      </c>
      <c r="S43" s="500" t="str">
        <f>IF(P43=TRUE,Income!J35,"")</f>
        <v/>
      </c>
    </row>
    <row r="44" spans="1:19" x14ac:dyDescent="0.2">
      <c r="A44" s="16"/>
      <c r="B44" s="35">
        <f>Income!A36</f>
        <v>24</v>
      </c>
      <c r="C44" s="36" t="str">
        <f>Income!B36</f>
        <v>Student loans and grants</v>
      </c>
      <c r="D44" s="37"/>
      <c r="E44" s="37"/>
      <c r="F44" s="38">
        <f>Income!D36</f>
        <v>0</v>
      </c>
      <c r="G44" s="39" t="str">
        <f>Income!F36</f>
        <v>M</v>
      </c>
      <c r="H44" s="38">
        <f>IF(G44="W",F44*52/12,IF(OR(G44="M",LEN(G44)=0),F44,IF(G44="Q",F44/3,IF(G44="F",F44*26/12,IF(OR(G44="A",G44="Y"),F44/12,F44)))))</f>
        <v>0</v>
      </c>
      <c r="P44" s="466" t="b">
        <f>Income!H36</f>
        <v>0</v>
      </c>
      <c r="Q44" s="467" t="str">
        <f>IF(P44=TRUE,CONCATENATE(Income!$B$32," / ",Income!B36," / ",Income!J36),"")</f>
        <v/>
      </c>
      <c r="S44" s="500" t="str">
        <f>IF(P44=TRUE,Income!J36,"")</f>
        <v/>
      </c>
    </row>
    <row r="45" spans="1:19" x14ac:dyDescent="0.2">
      <c r="A45" s="16"/>
      <c r="B45" s="35">
        <f>Income!A37</f>
        <v>25</v>
      </c>
      <c r="C45" s="36" t="str">
        <f>Income!B37</f>
        <v>Other income</v>
      </c>
      <c r="D45" s="37"/>
      <c r="E45" s="37"/>
      <c r="F45" s="38">
        <f>Income!D37</f>
        <v>0</v>
      </c>
      <c r="G45" s="39" t="str">
        <f>Income!F37</f>
        <v>M</v>
      </c>
      <c r="H45" s="38">
        <f>IF(G45="W",F45*52/12,IF(OR(G45="M",LEN(G45)=0),F45,IF(G45="Q",F45/3,IF(G45="F",F45*26/12,IF(OR(G45="A",G45="Y"),F45/12,F45)))))</f>
        <v>0</v>
      </c>
      <c r="P45" s="466" t="b">
        <f>Income!H37</f>
        <v>0</v>
      </c>
      <c r="Q45" s="467" t="str">
        <f>IF(P45=TRUE,CONCATENATE(Income!$B$32," / ",Income!B37," / ",Income!J37),"")</f>
        <v/>
      </c>
      <c r="S45" s="500" t="str">
        <f>IF(P45=TRUE,Income!J37,"")</f>
        <v/>
      </c>
    </row>
    <row r="46" spans="1:19" x14ac:dyDescent="0.2">
      <c r="A46" s="16"/>
      <c r="B46" s="35"/>
      <c r="C46" s="36"/>
      <c r="D46" s="37"/>
      <c r="E46" s="37"/>
      <c r="F46" s="41"/>
      <c r="G46" s="42"/>
      <c r="H46" s="38"/>
      <c r="P46" s="466" t="b">
        <f>IF(P40=TRUE,TRUE,FALSE)</f>
        <v>0</v>
      </c>
      <c r="Q46" s="467" t="s">
        <v>320</v>
      </c>
      <c r="S46" s="500" t="str">
        <f>Q46</f>
        <v>"</v>
      </c>
    </row>
    <row r="47" spans="1:19" x14ac:dyDescent="0.2">
      <c r="A47" s="16"/>
      <c r="B47" s="99"/>
      <c r="C47" s="100" t="str">
        <f>Income!B38</f>
        <v>Total other income per month</v>
      </c>
      <c r="D47" s="26"/>
      <c r="E47" s="26"/>
      <c r="F47" s="26"/>
      <c r="G47" s="45"/>
      <c r="H47" s="46">
        <f>SUM(H41:H46)</f>
        <v>0</v>
      </c>
      <c r="P47" s="47"/>
      <c r="Q47" s="24"/>
      <c r="S47" s="500"/>
    </row>
    <row r="48" spans="1:19" x14ac:dyDescent="0.2">
      <c r="A48" s="16"/>
      <c r="B48" s="97"/>
      <c r="C48" s="98" t="s">
        <v>204</v>
      </c>
      <c r="D48" s="26"/>
      <c r="E48" s="26"/>
      <c r="F48" s="26"/>
      <c r="G48" s="45"/>
      <c r="H48" s="46">
        <f>H14 + H30 + H38 + H47</f>
        <v>0</v>
      </c>
      <c r="P48" s="47"/>
      <c r="Q48" s="24"/>
      <c r="S48" s="500"/>
    </row>
    <row r="49" spans="1:19" x14ac:dyDescent="0.2">
      <c r="A49" s="16"/>
      <c r="B49" s="26"/>
      <c r="C49" s="26"/>
      <c r="D49" s="26"/>
      <c r="E49" s="26"/>
      <c r="F49" s="26"/>
      <c r="G49" s="45"/>
      <c r="H49" s="26"/>
      <c r="P49" s="26"/>
      <c r="Q49" s="24"/>
      <c r="S49" s="500"/>
    </row>
    <row r="50" spans="1:19" x14ac:dyDescent="0.2">
      <c r="A50" s="16"/>
      <c r="B50" s="48"/>
      <c r="C50" s="14"/>
      <c r="D50" s="14"/>
      <c r="E50" s="14"/>
      <c r="F50" s="50"/>
      <c r="G50" s="50"/>
      <c r="H50" s="50"/>
      <c r="P50" s="50"/>
      <c r="Q50" s="24"/>
      <c r="S50" s="500"/>
    </row>
    <row r="51" spans="1:19" x14ac:dyDescent="0.2">
      <c r="A51" s="16"/>
      <c r="B51" s="25" t="str">
        <f>"Monthly Outgoings Fixed - " &amp;'Outgoings - Fixed'!B3</f>
        <v xml:space="preserve">Monthly Outgoings Fixed - Home and contents </v>
      </c>
      <c r="C51" s="25"/>
      <c r="D51" s="65"/>
      <c r="E51" s="65"/>
      <c r="F51" s="27" t="s">
        <v>164</v>
      </c>
      <c r="G51" s="18"/>
      <c r="H51" s="27" t="s">
        <v>165</v>
      </c>
      <c r="P51" s="468" t="b">
        <f>IF(Q51="",FALSE,TRUE)</f>
        <v>0</v>
      </c>
      <c r="Q51" s="465" t="str">
        <f>IF(COUNTIF(P52:P60,TRUE)&gt;0,B51,"")</f>
        <v/>
      </c>
      <c r="S51" s="502" t="str">
        <f>IF(COUNTIF(P52:P60,TRUE)&gt;0,Q51,"")</f>
        <v/>
      </c>
    </row>
    <row r="52" spans="1:19" x14ac:dyDescent="0.2">
      <c r="A52" s="16"/>
      <c r="B52" s="29">
        <f>'Outgoings - Fixed'!A4</f>
        <v>26</v>
      </c>
      <c r="C52" s="547" t="str">
        <f>'Outgoings - Fixed'!B4</f>
        <v>Rent</v>
      </c>
      <c r="D52" s="26"/>
      <c r="E52" s="26"/>
      <c r="F52" s="31">
        <f>'Outgoings - Fixed'!D4</f>
        <v>0</v>
      </c>
      <c r="G52" s="32" t="str">
        <f>'Outgoings - Fixed'!F4</f>
        <v>M</v>
      </c>
      <c r="H52" s="31">
        <f t="shared" ref="H52:H59" si="1">IF(G52="W",F52*52/12,IF(OR(G52="M",LEN(G52)=0),F52,IF(G52="Q",F52/3,IF(G52="F",F52*26/12,IF(OR(G52="A",G52="Y"),F52/12,F52)))))</f>
        <v>0</v>
      </c>
      <c r="P52" s="466" t="b">
        <f>'Outgoings - Fixed'!H4</f>
        <v>0</v>
      </c>
      <c r="Q52" s="467" t="str">
        <f>IF(P52=TRUE,CONCATENATE('Outgoings - Fixed'!$B$3," / ",'Outgoings - Fixed'!B4," / ",'Outgoings - Fixed'!J4),"")</f>
        <v/>
      </c>
      <c r="S52" s="500" t="str">
        <f>IF(P52=TRUE,'Outgoings - Fixed'!J4,"")</f>
        <v/>
      </c>
    </row>
    <row r="53" spans="1:19" x14ac:dyDescent="0.2">
      <c r="A53" s="16"/>
      <c r="B53" s="35">
        <f>'Outgoings - Fixed'!A5</f>
        <v>27</v>
      </c>
      <c r="C53" s="35" t="str">
        <f>'Outgoings - Fixed'!B5</f>
        <v>Ground rent &amp; service charges  
(factor fees if you live in Scotland)</v>
      </c>
      <c r="D53" s="37"/>
      <c r="E53" s="37"/>
      <c r="F53" s="38">
        <f>'Outgoings - Fixed'!D5</f>
        <v>0</v>
      </c>
      <c r="G53" s="39" t="str">
        <f>'Outgoings - Fixed'!F5</f>
        <v>M</v>
      </c>
      <c r="H53" s="38">
        <f t="shared" si="1"/>
        <v>0</v>
      </c>
      <c r="P53" s="466" t="b">
        <f>'Outgoings - Fixed'!H5</f>
        <v>0</v>
      </c>
      <c r="Q53" s="467" t="str">
        <f>IF(P53=TRUE,CONCATENATE('Outgoings - Fixed'!$B$3," / ",'Outgoings - Fixed'!B5," / ",'Outgoings - Fixed'!J5),"")</f>
        <v/>
      </c>
      <c r="S53" s="500" t="str">
        <f>IF(P53=TRUE,'Outgoings - Fixed'!J5,"")</f>
        <v/>
      </c>
    </row>
    <row r="54" spans="1:19" x14ac:dyDescent="0.2">
      <c r="A54" s="16"/>
      <c r="B54" s="35">
        <f>'Outgoings - Fixed'!A6</f>
        <v>28</v>
      </c>
      <c r="C54" s="548" t="str">
        <f>'Outgoings - Fixed'!B6</f>
        <v>Mortgage</v>
      </c>
      <c r="D54" s="37"/>
      <c r="E54" s="37"/>
      <c r="F54" s="38">
        <f>'Outgoings - Fixed'!D6</f>
        <v>0</v>
      </c>
      <c r="G54" s="39" t="str">
        <f>'Outgoings - Fixed'!F6</f>
        <v>M</v>
      </c>
      <c r="H54" s="38">
        <f t="shared" si="1"/>
        <v>0</v>
      </c>
      <c r="P54" s="466" t="b">
        <f>'Outgoings - Fixed'!H6</f>
        <v>0</v>
      </c>
      <c r="Q54" s="467" t="str">
        <f>IF(P54=TRUE,CONCATENATE('Outgoings - Fixed'!$B$3," / ",'Outgoings - Fixed'!B6," / ",'Outgoings - Fixed'!J6),"")</f>
        <v/>
      </c>
      <c r="S54" s="500" t="str">
        <f>IF(P54=TRUE,'Outgoings - Fixed'!J6,"")</f>
        <v/>
      </c>
    </row>
    <row r="55" spans="1:19" x14ac:dyDescent="0.2">
      <c r="A55" s="16"/>
      <c r="B55" s="67">
        <f>'Outgoings - Fixed'!A7</f>
        <v>29</v>
      </c>
      <c r="C55" s="103" t="str">
        <f>'Outgoings - Fixed'!B7</f>
        <v>Mortgage endowment</v>
      </c>
      <c r="D55" s="26"/>
      <c r="E55" s="26"/>
      <c r="F55" s="38">
        <f>'Outgoings - Fixed'!D7</f>
        <v>0</v>
      </c>
      <c r="G55" s="39" t="str">
        <f>'Outgoings - Fixed'!F7</f>
        <v>M</v>
      </c>
      <c r="H55" s="38">
        <f t="shared" si="1"/>
        <v>0</v>
      </c>
      <c r="P55" s="466" t="b">
        <f>'Outgoings - Fixed'!H7</f>
        <v>0</v>
      </c>
      <c r="Q55" s="467" t="str">
        <f>IF(P55=TRUE,CONCATENATE('Outgoings - Fixed'!$B$3," / ",'Outgoings - Fixed'!B7," / ",'Outgoings - Fixed'!J7),"")</f>
        <v/>
      </c>
      <c r="S55" s="500" t="str">
        <f>IF(P55=TRUE,'Outgoings - Fixed'!J7,"")</f>
        <v/>
      </c>
    </row>
    <row r="56" spans="1:19" x14ac:dyDescent="0.2">
      <c r="A56" s="16"/>
      <c r="B56" s="67">
        <f>'Outgoings - Fixed'!A8</f>
        <v>30</v>
      </c>
      <c r="C56" s="548" t="str">
        <f>'Outgoings - Fixed'!B8</f>
        <v>Secured loans</v>
      </c>
      <c r="D56" s="37"/>
      <c r="E56" s="37"/>
      <c r="F56" s="38">
        <f>'Outgoings - Fixed'!D8</f>
        <v>0</v>
      </c>
      <c r="G56" s="39" t="str">
        <f>'Outgoings - Fixed'!F8</f>
        <v>M</v>
      </c>
      <c r="H56" s="38">
        <f t="shared" si="1"/>
        <v>0</v>
      </c>
      <c r="P56" s="466" t="b">
        <f>'Outgoings - Fixed'!H8</f>
        <v>0</v>
      </c>
      <c r="Q56" s="467" t="str">
        <f>IF(P56=TRUE,CONCATENATE('Outgoings - Fixed'!$B$3," / ",'Outgoings - Fixed'!B8," / ",'Outgoings - Fixed'!J8),"")</f>
        <v/>
      </c>
      <c r="S56" s="500" t="str">
        <f>IF(P56=TRUE,'Outgoings - Fixed'!J8,"")</f>
        <v/>
      </c>
    </row>
    <row r="57" spans="1:19" x14ac:dyDescent="0.2">
      <c r="A57" s="16"/>
      <c r="B57" s="67">
        <f>'Outgoings - Fixed'!A9</f>
        <v>31</v>
      </c>
      <c r="C57" s="549" t="str">
        <f>'Outgoings - Fixed'!B9</f>
        <v>Council tax/rates (including water charge if you 
live in Scotland and rates in NI)</v>
      </c>
      <c r="D57" s="37"/>
      <c r="E57" s="37"/>
      <c r="F57" s="38">
        <f>'Outgoings - Fixed'!D9</f>
        <v>0</v>
      </c>
      <c r="G57" s="39" t="str">
        <f>'Outgoings - Fixed'!F9</f>
        <v>M</v>
      </c>
      <c r="H57" s="38">
        <f t="shared" si="1"/>
        <v>0</v>
      </c>
      <c r="P57" s="466" t="b">
        <f>'Outgoings - Fixed'!H9</f>
        <v>0</v>
      </c>
      <c r="Q57" s="467" t="str">
        <f>IF(P57=TRUE,CONCATENATE('Outgoings - Fixed'!$B$3," / ",'Outgoings - Fixed'!B9," / ",'Outgoings - Fixed'!J9),"")</f>
        <v/>
      </c>
      <c r="S57" s="500" t="str">
        <f>IF(P57=TRUE,'Outgoings - Fixed'!J9,"")</f>
        <v/>
      </c>
    </row>
    <row r="58" spans="1:19" x14ac:dyDescent="0.2">
      <c r="A58" s="16"/>
      <c r="B58" s="67">
        <f>'Outgoings - Fixed'!A10</f>
        <v>32</v>
      </c>
      <c r="C58" s="35" t="str">
        <f>'Outgoings - Fixed'!B10</f>
        <v>Appliance &amp; furniture rental (including appliance 
and furniture HP, conditional sale and so on)</v>
      </c>
      <c r="D58" s="37"/>
      <c r="E58" s="37"/>
      <c r="F58" s="38">
        <f>'Outgoings - Fixed'!D10</f>
        <v>0</v>
      </c>
      <c r="G58" s="39" t="str">
        <f>'Outgoings - Fixed'!F10</f>
        <v>M</v>
      </c>
      <c r="H58" s="38">
        <f t="shared" si="1"/>
        <v>0</v>
      </c>
      <c r="P58" s="466" t="b">
        <f>'Outgoings - Fixed'!H10</f>
        <v>0</v>
      </c>
      <c r="Q58" s="467" t="str">
        <f>IF(P58=TRUE,CONCATENATE('Outgoings - Fixed'!$B$3," / ",'Outgoings - Fixed'!B10," / ",'Outgoings - Fixed'!J10),"")</f>
        <v/>
      </c>
      <c r="S58" s="500" t="str">
        <f>IF(P58=TRUE,'Outgoings - Fixed'!J10,"")</f>
        <v/>
      </c>
    </row>
    <row r="59" spans="1:19" x14ac:dyDescent="0.2">
      <c r="A59" s="16"/>
      <c r="B59" s="67">
        <f>'Outgoings - Fixed'!A11</f>
        <v>33</v>
      </c>
      <c r="C59" s="103" t="str">
        <f>'Outgoings - Fixed'!B11</f>
        <v>TV licence</v>
      </c>
      <c r="D59" s="37"/>
      <c r="E59" s="37"/>
      <c r="F59" s="38">
        <f>'Outgoings - Fixed'!D11</f>
        <v>0</v>
      </c>
      <c r="G59" s="39" t="str">
        <f>'Outgoings - Fixed'!F11</f>
        <v>M</v>
      </c>
      <c r="H59" s="38">
        <f t="shared" si="1"/>
        <v>0</v>
      </c>
      <c r="P59" s="466" t="b">
        <f>'Outgoings - Fixed'!H11</f>
        <v>0</v>
      </c>
      <c r="Q59" s="467" t="str">
        <f>IF(P59=TRUE,CONCATENATE('Outgoings - Fixed'!$B$3," / ",'Outgoings - Fixed'!B11," / ",'Outgoings - Fixed'!J11),"")</f>
        <v/>
      </c>
      <c r="S59" s="500" t="str">
        <f>IF(P59=TRUE,'Outgoings - Fixed'!J11,"")</f>
        <v/>
      </c>
    </row>
    <row r="60" spans="1:19" x14ac:dyDescent="0.2">
      <c r="A60" s="16"/>
      <c r="B60" s="67">
        <f>'Outgoings - Fixed'!A12</f>
        <v>34</v>
      </c>
      <c r="C60" s="103" t="str">
        <f>'Outgoings - Fixed'!B12</f>
        <v>Other costs</v>
      </c>
      <c r="D60" s="26"/>
      <c r="E60" s="26"/>
      <c r="F60" s="41">
        <f>'Outgoings - Fixed'!D12</f>
        <v>0</v>
      </c>
      <c r="G60" s="42" t="str">
        <f>'Outgoings - Fixed'!F12</f>
        <v>M</v>
      </c>
      <c r="H60" s="38">
        <f>IF(G60="W",F60*52/12,IF(OR(G60="M",LEN(G60)=0),F60,IF(G60="Q",F60/3,IF(G60="F",F60*26/12,IF(OR(G60="A",G60="Y"),F60/12,F60)))))</f>
        <v>0</v>
      </c>
      <c r="P60" s="466" t="b">
        <f>'Outgoings - Fixed'!H12</f>
        <v>0</v>
      </c>
      <c r="Q60" s="467" t="str">
        <f>IF(P60=TRUE,CONCATENATE('Outgoings - Fixed'!$B$3," / ",'Outgoings - Fixed'!B12," / ",'Outgoings - Fixed'!J12),"")</f>
        <v/>
      </c>
      <c r="S60" s="500" t="str">
        <f>IF(P60=TRUE,'Outgoings - Fixed'!J12,"")</f>
        <v/>
      </c>
    </row>
    <row r="61" spans="1:19" x14ac:dyDescent="0.2">
      <c r="A61" s="16"/>
      <c r="B61" s="43"/>
      <c r="C61" s="44" t="str">
        <f>'Outgoings - Fixed'!B13</f>
        <v>Total home &amp; contents costs per month</v>
      </c>
      <c r="D61" s="37"/>
      <c r="E61" s="37"/>
      <c r="F61" s="37"/>
      <c r="G61" s="68"/>
      <c r="H61" s="46">
        <f>SUM(H52:H60)</f>
        <v>0</v>
      </c>
      <c r="P61" s="466" t="b">
        <f>IF(P51=TRUE,TRUE,FALSE)</f>
        <v>0</v>
      </c>
      <c r="Q61" s="467" t="s">
        <v>320</v>
      </c>
      <c r="S61" s="500" t="str">
        <f>Q61</f>
        <v>"</v>
      </c>
    </row>
    <row r="62" spans="1:19" x14ac:dyDescent="0.2">
      <c r="A62" s="16"/>
      <c r="B62" s="69"/>
      <c r="C62" s="27"/>
      <c r="D62" s="37"/>
      <c r="E62" s="37"/>
      <c r="F62" s="49"/>
      <c r="G62" s="49"/>
      <c r="H62" s="49"/>
      <c r="P62" s="49"/>
      <c r="Q62" s="66"/>
      <c r="S62" s="500"/>
    </row>
    <row r="63" spans="1:19" x14ac:dyDescent="0.2">
      <c r="A63" s="16"/>
      <c r="B63" s="25" t="str">
        <f>"Monthly Outgoings Fixed - " &amp;'Outgoings - Fixed'!B15</f>
        <v xml:space="preserve">Monthly Outgoings Fixed - Utilities </v>
      </c>
      <c r="C63" s="25"/>
      <c r="D63" s="65"/>
      <c r="E63" s="65"/>
      <c r="F63" s="27" t="s">
        <v>164</v>
      </c>
      <c r="G63" s="18"/>
      <c r="H63" s="27" t="s">
        <v>165</v>
      </c>
      <c r="P63" s="468" t="b">
        <f>IF(Q63="",FALSE,TRUE)</f>
        <v>0</v>
      </c>
      <c r="Q63" s="465" t="str">
        <f>IF(COUNTIF(P64:P67,TRUE)&gt;0,B63,"")</f>
        <v/>
      </c>
      <c r="S63" s="502" t="str">
        <f>IF(COUNTIF(P64:P67,TRUE)&gt;0,Q63,"")</f>
        <v/>
      </c>
    </row>
    <row r="64" spans="1:19" x14ac:dyDescent="0.2">
      <c r="A64" s="16"/>
      <c r="B64" s="29">
        <f>'Outgoings - Fixed'!A16</f>
        <v>35</v>
      </c>
      <c r="C64" s="29" t="str">
        <f>'Outgoings - Fixed'!B16</f>
        <v>Gas</v>
      </c>
      <c r="D64" s="26"/>
      <c r="E64" s="26"/>
      <c r="F64" s="31">
        <f>'Outgoings - Fixed'!D16</f>
        <v>0</v>
      </c>
      <c r="G64" s="32" t="str">
        <f>'Outgoings - Fixed'!F16</f>
        <v>M</v>
      </c>
      <c r="H64" s="31">
        <f>IF(G64="W",F64*52/12,IF(OR(G64="M",LEN(G64)=0),F64,IF(G64="Q",F64/3,IF(G64="F",F64*26/12,IF(OR(G64="A",G64="Y"),F64/12,F64)))))</f>
        <v>0</v>
      </c>
      <c r="P64" s="466" t="b">
        <f>'Outgoings - Fixed'!H16</f>
        <v>0</v>
      </c>
      <c r="Q64" s="467" t="str">
        <f>IF(P64=TRUE,CONCATENATE('Outgoings - Fixed'!$B$15," / ",'Outgoings - Fixed'!B16," / ",'Outgoings - Fixed'!J16),"")</f>
        <v/>
      </c>
      <c r="S64" s="500" t="str">
        <f>IF(P64=TRUE,'Outgoings - Fixed'!J16,"")</f>
        <v/>
      </c>
    </row>
    <row r="65" spans="1:19" x14ac:dyDescent="0.2">
      <c r="A65" s="16"/>
      <c r="B65" s="35">
        <f>'Outgoings - Fixed'!A17</f>
        <v>36</v>
      </c>
      <c r="C65" s="103" t="str">
        <f>'Outgoings - Fixed'!B17</f>
        <v>Electricity</v>
      </c>
      <c r="D65" s="37"/>
      <c r="E65" s="37"/>
      <c r="F65" s="38">
        <f>'Outgoings - Fixed'!D17</f>
        <v>0</v>
      </c>
      <c r="G65" s="39" t="str">
        <f>'Outgoings - Fixed'!F17</f>
        <v>M</v>
      </c>
      <c r="H65" s="38">
        <f>IF(G65="W",F65*52/12,IF(OR(G65="M",LEN(G65)=0),F65,IF(G65="Q",F65/3,IF(G65="F",F65*26/12,IF(OR(G65="A",G65="Y"),F65/12,F65)))))</f>
        <v>0</v>
      </c>
      <c r="P65" s="466" t="b">
        <f>'Outgoings - Fixed'!H17</f>
        <v>0</v>
      </c>
      <c r="Q65" s="467" t="str">
        <f>IF(P65=TRUE,CONCATENATE('Outgoings - Fixed'!$B$15," / ",'Outgoings - Fixed'!B17," / ",'Outgoings - Fixed'!J17),"")</f>
        <v/>
      </c>
      <c r="S65" s="500" t="str">
        <f>IF(P65=TRUE,'Outgoings - Fixed'!J17,"")</f>
        <v/>
      </c>
    </row>
    <row r="66" spans="1:19" x14ac:dyDescent="0.2">
      <c r="A66" s="16"/>
      <c r="B66" s="35">
        <f>'Outgoings - Fixed'!A18</f>
        <v>37</v>
      </c>
      <c r="C66" s="103" t="str">
        <f>'Outgoings - Fixed'!B18</f>
        <v>Other costs (including coal, oil, calor gas etc.)</v>
      </c>
      <c r="D66" s="37"/>
      <c r="E66" s="37"/>
      <c r="F66" s="38">
        <f>'Outgoings - Fixed'!D18</f>
        <v>0</v>
      </c>
      <c r="G66" s="39" t="str">
        <f>'Outgoings - Fixed'!F18</f>
        <v>M</v>
      </c>
      <c r="H66" s="38">
        <f>IF(G66="W",F66*52/12,IF(OR(G66="M",LEN(G66)=0),F66,IF(G66="Q",F66/3,IF(G66="F",F66*26/12,IF(OR(G66="A",G66="Y"),F66/12,F66)))))</f>
        <v>0</v>
      </c>
      <c r="P66" s="466" t="b">
        <f>'Outgoings - Fixed'!H18</f>
        <v>0</v>
      </c>
      <c r="Q66" s="467" t="str">
        <f>IF(P66=TRUE,CONCATENATE('Outgoings - Fixed'!$B$15," / ",'Outgoings - Fixed'!B18," / ",'Outgoings - Fixed'!J18),"")</f>
        <v/>
      </c>
      <c r="S66" s="500" t="str">
        <f>IF(P66=TRUE,'Outgoings - Fixed'!J18,"")</f>
        <v/>
      </c>
    </row>
    <row r="67" spans="1:19" x14ac:dyDescent="0.2">
      <c r="A67" s="16"/>
      <c r="B67" s="67">
        <f>'Outgoings - Fixed'!A19</f>
        <v>38</v>
      </c>
      <c r="C67" s="103" t="str">
        <f>'Outgoings - Fixed'!B19</f>
        <v>Other expenditure</v>
      </c>
      <c r="D67" s="37"/>
      <c r="E67" s="37"/>
      <c r="F67" s="38">
        <f>'Outgoings - Fixed'!D19</f>
        <v>0</v>
      </c>
      <c r="G67" s="39" t="str">
        <f>'Outgoings - Fixed'!F19</f>
        <v>M</v>
      </c>
      <c r="H67" s="38">
        <f>IF(G67="W",F67*52/12,IF(OR(G67="M",LEN(G67)=0),F67,IF(G67="Q",F67/3,IF(G67="F",F67*26/12,IF(OR(G67="A",G67="Y"),F67/12,F67)))))</f>
        <v>0</v>
      </c>
      <c r="P67" s="466" t="b">
        <f>'Outgoings - Fixed'!H19</f>
        <v>0</v>
      </c>
      <c r="Q67" s="467" t="str">
        <f>IF(P67=TRUE,CONCATENATE('Outgoings - Fixed'!$B$15," / ",'Outgoings - Fixed'!B19," / ",'Outgoings - Fixed'!J19),"")</f>
        <v/>
      </c>
      <c r="S67" s="500" t="str">
        <f>IF(P67=TRUE,'Outgoings - Fixed'!J19,"")</f>
        <v/>
      </c>
    </row>
    <row r="68" spans="1:19" x14ac:dyDescent="0.2">
      <c r="A68" s="16"/>
      <c r="B68" s="67"/>
      <c r="C68" s="103"/>
      <c r="D68" s="26"/>
      <c r="E68" s="26"/>
      <c r="F68" s="41"/>
      <c r="G68" s="42"/>
      <c r="H68" s="38"/>
      <c r="P68" s="466" t="b">
        <f>IF(P63=TRUE,TRUE,FALSE)</f>
        <v>0</v>
      </c>
      <c r="Q68" s="467" t="s">
        <v>320</v>
      </c>
      <c r="S68" s="500" t="str">
        <f>Q68</f>
        <v>"</v>
      </c>
    </row>
    <row r="69" spans="1:19" x14ac:dyDescent="0.2">
      <c r="A69" s="16"/>
      <c r="B69" s="43"/>
      <c r="C69" s="44" t="str">
        <f>'Outgoings - Fixed'!B20</f>
        <v>Total utilities costs per month</v>
      </c>
      <c r="D69" s="37"/>
      <c r="E69" s="37"/>
      <c r="F69" s="37"/>
      <c r="G69" s="68"/>
      <c r="H69" s="46">
        <f>SUM(H64:H68)</f>
        <v>0</v>
      </c>
      <c r="P69" s="33"/>
      <c r="Q69" s="66"/>
      <c r="S69" s="500"/>
    </row>
    <row r="70" spans="1:19" x14ac:dyDescent="0.2">
      <c r="A70" s="16"/>
      <c r="B70" s="69"/>
      <c r="C70" s="27"/>
      <c r="D70" s="37"/>
      <c r="E70" s="37"/>
      <c r="F70" s="49"/>
      <c r="G70" s="49"/>
      <c r="H70" s="49"/>
      <c r="P70" s="49"/>
      <c r="Q70" s="66"/>
      <c r="S70" s="500"/>
    </row>
    <row r="71" spans="1:19" x14ac:dyDescent="0.2">
      <c r="A71" s="16"/>
      <c r="B71" s="25" t="str">
        <f>"Monthly Outgoings Fixed - " &amp;'Outgoings - Fixed'!B23</f>
        <v>Monthly Outgoings Fixed - Water supply</v>
      </c>
      <c r="C71" s="25"/>
      <c r="D71" s="65"/>
      <c r="E71" s="65"/>
      <c r="F71" s="27" t="s">
        <v>164</v>
      </c>
      <c r="G71" s="18"/>
      <c r="H71" s="27" t="s">
        <v>165</v>
      </c>
      <c r="P71" s="468" t="b">
        <f>IF(Q71="",FALSE,TRUE)</f>
        <v>0</v>
      </c>
      <c r="Q71" s="465" t="str">
        <f>IF(COUNTIF(P72:P73,TRUE)&gt;0,B71,"")</f>
        <v/>
      </c>
      <c r="S71" s="502" t="str">
        <f>IF(COUNTIF(P72:P73,TRUE)&gt;0,Q71,"")</f>
        <v/>
      </c>
    </row>
    <row r="72" spans="1:19" x14ac:dyDescent="0.2">
      <c r="A72" s="16"/>
      <c r="B72" s="29">
        <f>'Outgoings - Fixed'!A23</f>
        <v>39</v>
      </c>
      <c r="C72" s="29" t="str">
        <f>'Outgoings - Fixed'!B23</f>
        <v>Water supply</v>
      </c>
      <c r="D72" s="26"/>
      <c r="E72" s="26"/>
      <c r="F72" s="31">
        <f>'Outgoings - Fixed'!D23</f>
        <v>0</v>
      </c>
      <c r="G72" s="32" t="str">
        <f>'Outgoings - Fixed'!F23</f>
        <v>M</v>
      </c>
      <c r="H72" s="31">
        <f>IF(G72="W",F72*52/12,IF(OR(G72="M",LEN(G72)=0),F72,IF(G72="Q",F72/3,IF(G72="F",F72*26/12,IF(OR(G72="A",G72="Y"),F72/12,F72)))))</f>
        <v>0</v>
      </c>
      <c r="P72" s="469" t="b">
        <f>'Outgoings - Fixed'!H23</f>
        <v>0</v>
      </c>
      <c r="Q72" s="470" t="str">
        <f>IF(P72=TRUE,CONCATENATE('Outgoings - Fixed'!$B$22," / ",'Outgoings - Fixed'!B23," / ",'Outgoings - Fixed'!J23),"")</f>
        <v/>
      </c>
      <c r="S72" s="500" t="str">
        <f>IF(P72=TRUE,'Outgoings - Fixed'!J23,"")</f>
        <v/>
      </c>
    </row>
    <row r="73" spans="1:19" x14ac:dyDescent="0.2">
      <c r="A73" s="16"/>
      <c r="B73" s="35">
        <f>'Outgoings - Fixed'!A24</f>
        <v>40</v>
      </c>
      <c r="C73" s="35" t="str">
        <f>'Outgoings - Fixed'!B24</f>
        <v>Water waste</v>
      </c>
      <c r="D73" s="37"/>
      <c r="E73" s="37"/>
      <c r="F73" s="38">
        <f>'Outgoings - Fixed'!D24</f>
        <v>0</v>
      </c>
      <c r="G73" s="39" t="str">
        <f>'Outgoings - Fixed'!F24</f>
        <v>M</v>
      </c>
      <c r="H73" s="38">
        <f>IF(G73="W",F73*52/12,IF(OR(G73="M",LEN(G73)=0),F73,IF(G73="Q",F73/3,IF(G73="F",F73*26/12,IF(OR(G73="A",G73="Y"),F73/12,F73)))))</f>
        <v>0</v>
      </c>
      <c r="P73" s="469" t="b">
        <f>'Outgoings - Fixed'!H24</f>
        <v>0</v>
      </c>
      <c r="Q73" s="470" t="str">
        <f>IF(P73=TRUE,CONCATENATE('Outgoings - Fixed'!$B$22," / ",'Outgoings - Fixed'!B24," / ",'Outgoings - Fixed'!J24),"")</f>
        <v/>
      </c>
      <c r="S73" s="500" t="str">
        <f>IF(P73=TRUE,'Outgoings - Fixed'!J24,"")</f>
        <v/>
      </c>
    </row>
    <row r="74" spans="1:19" x14ac:dyDescent="0.2">
      <c r="A74" s="16"/>
      <c r="B74" s="67"/>
      <c r="C74" s="103"/>
      <c r="D74" s="26"/>
      <c r="E74" s="26"/>
      <c r="F74" s="41"/>
      <c r="G74" s="42"/>
      <c r="H74" s="38"/>
      <c r="P74" s="466" t="b">
        <f>IF(P71=TRUE,TRUE,FALSE)</f>
        <v>0</v>
      </c>
      <c r="Q74" s="467" t="s">
        <v>320</v>
      </c>
      <c r="S74" s="500" t="str">
        <f>Q74</f>
        <v>"</v>
      </c>
    </row>
    <row r="75" spans="1:19" x14ac:dyDescent="0.2">
      <c r="A75" s="16"/>
      <c r="B75" s="43"/>
      <c r="C75" s="44" t="str">
        <f>'Outgoings - Fixed'!B25</f>
        <v>Total water costs per month</v>
      </c>
      <c r="D75" s="37"/>
      <c r="E75" s="37"/>
      <c r="F75" s="37"/>
      <c r="G75" s="68"/>
      <c r="H75" s="46">
        <f>SUM(H72:H74)</f>
        <v>0</v>
      </c>
      <c r="P75" s="49"/>
      <c r="Q75" s="66"/>
      <c r="S75" s="500"/>
    </row>
    <row r="76" spans="1:19" x14ac:dyDescent="0.2">
      <c r="A76" s="16"/>
      <c r="B76" s="69"/>
      <c r="C76" s="27"/>
      <c r="D76" s="37"/>
      <c r="E76" s="37"/>
      <c r="F76" s="49"/>
      <c r="G76" s="49"/>
      <c r="H76" s="49"/>
      <c r="P76" s="49"/>
      <c r="Q76" s="66"/>
      <c r="S76" s="500"/>
    </row>
    <row r="77" spans="1:19" x14ac:dyDescent="0.2">
      <c r="A77" s="16"/>
      <c r="B77" s="25" t="str">
        <f>"Monthly Outgoings Fixed - " &amp;'Outgoings - Fixed'!B27</f>
        <v xml:space="preserve">Monthly Outgoings Fixed - Care and health costs </v>
      </c>
      <c r="C77" s="25"/>
      <c r="D77" s="65"/>
      <c r="E77" s="65"/>
      <c r="F77" s="27" t="s">
        <v>164</v>
      </c>
      <c r="G77" s="18"/>
      <c r="H77" s="27" t="s">
        <v>165</v>
      </c>
      <c r="P77" s="468" t="b">
        <f>IF(Q77="",FALSE,TRUE)</f>
        <v>0</v>
      </c>
      <c r="Q77" s="465" t="str">
        <f>IF(COUNTIF(P78:P83,TRUE)&gt;0,B77,"")</f>
        <v/>
      </c>
      <c r="S77" s="502" t="str">
        <f>IF(COUNTIF(P78:P83,TRUE)&gt;0,Q77,"")</f>
        <v/>
      </c>
    </row>
    <row r="78" spans="1:19" x14ac:dyDescent="0.2">
      <c r="A78" s="16"/>
      <c r="B78" s="29">
        <f>'Outgoings - Fixed'!A28</f>
        <v>41</v>
      </c>
      <c r="C78" s="29" t="str">
        <f>'Outgoings - Fixed'!B28</f>
        <v>Childcare costs</v>
      </c>
      <c r="D78" s="26"/>
      <c r="E78" s="26"/>
      <c r="F78" s="31">
        <f>'Outgoings - Fixed'!D28</f>
        <v>0</v>
      </c>
      <c r="G78" s="32" t="str">
        <f>'Outgoings - Fixed'!F28</f>
        <v>M</v>
      </c>
      <c r="H78" s="31">
        <f t="shared" ref="H78:H83" si="2">IF(G78="W",F78*52/12,IF(OR(G78="M",LEN(G78)=0),F78,IF(G78="Q",F78/3,IF(G78="F",F78*26/12,IF(OR(G78="A",G78="Y"),F78/12,F78)))))</f>
        <v>0</v>
      </c>
      <c r="P78" s="469" t="b">
        <f>'Outgoings - Fixed'!H28</f>
        <v>0</v>
      </c>
      <c r="Q78" s="470" t="str">
        <f>IF(P78=TRUE,CONCATENATE('Outgoings - Fixed'!$B$27," / ",'Outgoings - Fixed'!B28," / ",'Outgoings - Fixed'!J28),"")</f>
        <v/>
      </c>
      <c r="S78" s="500" t="str">
        <f>IF(P78=TRUE,'Outgoings - Fixed'!J28,"")</f>
        <v/>
      </c>
    </row>
    <row r="79" spans="1:19" x14ac:dyDescent="0.2">
      <c r="A79" s="16"/>
      <c r="B79" s="35">
        <f>'Outgoings - Fixed'!A29</f>
        <v>42</v>
      </c>
      <c r="C79" s="103" t="str">
        <f>'Outgoings - Fixed'!B29</f>
        <v>Adult-care costs</v>
      </c>
      <c r="D79" s="37"/>
      <c r="E79" s="37"/>
      <c r="F79" s="38">
        <f>'Outgoings - Fixed'!D29</f>
        <v>0</v>
      </c>
      <c r="G79" s="39" t="str">
        <f>'Outgoings - Fixed'!F29</f>
        <v>M</v>
      </c>
      <c r="H79" s="38">
        <f t="shared" si="2"/>
        <v>0</v>
      </c>
      <c r="P79" s="469" t="b">
        <f>'Outgoings - Fixed'!H29</f>
        <v>0</v>
      </c>
      <c r="Q79" s="470" t="str">
        <f>IF(P79=TRUE,CONCATENATE('Outgoings - Fixed'!$B$27," / ",'Outgoings - Fixed'!B29," / ",'Outgoings - Fixed'!J29),"")</f>
        <v/>
      </c>
      <c r="S79" s="500" t="str">
        <f>IF(P79=TRUE,'Outgoings - Fixed'!J29,"")</f>
        <v/>
      </c>
    </row>
    <row r="80" spans="1:19" x14ac:dyDescent="0.2">
      <c r="A80" s="16"/>
      <c r="B80" s="35">
        <f>'Outgoings - Fixed'!A30</f>
        <v>43</v>
      </c>
      <c r="C80" s="103" t="str">
        <f>'Outgoings - Fixed'!B30</f>
        <v>Child maintenance or child support</v>
      </c>
      <c r="D80" s="37"/>
      <c r="E80" s="37"/>
      <c r="F80" s="38">
        <f>'Outgoings - Fixed'!D30</f>
        <v>0</v>
      </c>
      <c r="G80" s="39" t="str">
        <f>'Outgoings - Fixed'!F30</f>
        <v>M</v>
      </c>
      <c r="H80" s="38">
        <f t="shared" si="2"/>
        <v>0</v>
      </c>
      <c r="P80" s="469" t="b">
        <f>'Outgoings - Fixed'!H30</f>
        <v>0</v>
      </c>
      <c r="Q80" s="470" t="str">
        <f>IF(P80=TRUE,CONCATENATE('Outgoings - Fixed'!$B$27," / ",'Outgoings - Fixed'!B30," / ",'Outgoings - Fixed'!J30),"")</f>
        <v/>
      </c>
      <c r="S80" s="500" t="str">
        <f>IF(P80=TRUE,'Outgoings - Fixed'!J30,"")</f>
        <v/>
      </c>
    </row>
    <row r="81" spans="1:19" x14ac:dyDescent="0.2">
      <c r="A81" s="16"/>
      <c r="B81" s="67">
        <f>'Outgoings - Fixed'!A31</f>
        <v>44</v>
      </c>
      <c r="C81" s="103" t="str">
        <f>'Outgoings - Fixed'!B31</f>
        <v>Prescriptions and medicines</v>
      </c>
      <c r="D81" s="26"/>
      <c r="E81" s="26"/>
      <c r="F81" s="38">
        <f>'Outgoings - Fixed'!D31</f>
        <v>0</v>
      </c>
      <c r="G81" s="39" t="str">
        <f>'Outgoings - Fixed'!F31</f>
        <v>M</v>
      </c>
      <c r="H81" s="38">
        <f t="shared" si="2"/>
        <v>0</v>
      </c>
      <c r="P81" s="469" t="b">
        <f>'Outgoings - Fixed'!H31</f>
        <v>0</v>
      </c>
      <c r="Q81" s="470" t="str">
        <f>IF(P81=TRUE,CONCATENATE('Outgoings - Fixed'!$B$27," / ",'Outgoings - Fixed'!B31," / ",'Outgoings - Fixed'!J31),"")</f>
        <v/>
      </c>
      <c r="S81" s="500" t="str">
        <f>IF(P81=TRUE,'Outgoings - Fixed'!J31,"")</f>
        <v/>
      </c>
    </row>
    <row r="82" spans="1:19" x14ac:dyDescent="0.2">
      <c r="A82" s="16"/>
      <c r="B82" s="67">
        <f>'Outgoings - Fixed'!A32</f>
        <v>45</v>
      </c>
      <c r="C82" s="103" t="str">
        <f>'Outgoings - Fixed'!B32</f>
        <v>Dentistry and opticians</v>
      </c>
      <c r="D82" s="26"/>
      <c r="E82" s="26"/>
      <c r="F82" s="38">
        <f>'Outgoings - Fixed'!D32</f>
        <v>0</v>
      </c>
      <c r="G82" s="39" t="str">
        <f>'Outgoings - Fixed'!F32</f>
        <v>M</v>
      </c>
      <c r="H82" s="38">
        <f t="shared" si="2"/>
        <v>0</v>
      </c>
      <c r="P82" s="469" t="b">
        <f>'Outgoings - Fixed'!H32</f>
        <v>0</v>
      </c>
      <c r="Q82" s="470" t="str">
        <f>IF(P82=TRUE,CONCATENATE('Outgoings - Fixed'!$B$27," / ",'Outgoings - Fixed'!B32," / ",'Outgoings - Fixed'!J32),"")</f>
        <v/>
      </c>
      <c r="S82" s="500" t="str">
        <f>IF(P82=TRUE,'Outgoings - Fixed'!J32,"")</f>
        <v/>
      </c>
    </row>
    <row r="83" spans="1:19" x14ac:dyDescent="0.2">
      <c r="A83" s="16"/>
      <c r="B83" s="67">
        <f>'Outgoings - Fixed'!A33</f>
        <v>46</v>
      </c>
      <c r="C83" s="103" t="str">
        <f>'Outgoings - Fixed'!B33</f>
        <v>Other costs</v>
      </c>
      <c r="D83" s="26"/>
      <c r="E83" s="26"/>
      <c r="F83" s="38">
        <f>'Outgoings - Fixed'!D33</f>
        <v>0</v>
      </c>
      <c r="G83" s="39" t="str">
        <f>'Outgoings - Fixed'!F33</f>
        <v>M</v>
      </c>
      <c r="H83" s="38">
        <f t="shared" si="2"/>
        <v>0</v>
      </c>
      <c r="P83" s="469" t="b">
        <f>'Outgoings - Fixed'!H33</f>
        <v>0</v>
      </c>
      <c r="Q83" s="470" t="str">
        <f>IF(P83=TRUE,CONCATENATE('Outgoings - Fixed'!$B$27," / ",'Outgoings - Fixed'!B33," / ",'Outgoings - Fixed'!J33),"")</f>
        <v/>
      </c>
      <c r="S83" s="500" t="str">
        <f>IF(P83=TRUE,'Outgoings - Fixed'!J33,"")</f>
        <v/>
      </c>
    </row>
    <row r="84" spans="1:19" x14ac:dyDescent="0.2">
      <c r="A84" s="16"/>
      <c r="B84" s="67"/>
      <c r="C84" s="103"/>
      <c r="D84" s="26"/>
      <c r="E84" s="26"/>
      <c r="F84" s="41"/>
      <c r="G84" s="42"/>
      <c r="H84" s="38"/>
      <c r="P84" s="466" t="b">
        <f>IF(P77=TRUE,TRUE,FALSE)</f>
        <v>0</v>
      </c>
      <c r="Q84" s="467" t="s">
        <v>320</v>
      </c>
      <c r="S84" s="500" t="str">
        <f>Q84</f>
        <v>"</v>
      </c>
    </row>
    <row r="85" spans="1:19" x14ac:dyDescent="0.2">
      <c r="A85" s="16"/>
      <c r="B85" s="43"/>
      <c r="C85" s="44" t="str">
        <f>'Outgoings - Fixed'!B34</f>
        <v>Total care and health costs per month</v>
      </c>
      <c r="D85" s="37"/>
      <c r="E85" s="37"/>
      <c r="F85" s="37"/>
      <c r="G85" s="68"/>
      <c r="H85" s="46">
        <f>SUM(H78:H84)</f>
        <v>0</v>
      </c>
      <c r="P85" s="49"/>
      <c r="Q85" s="66"/>
      <c r="S85" s="500"/>
    </row>
    <row r="86" spans="1:19" x14ac:dyDescent="0.2">
      <c r="A86" s="16"/>
      <c r="B86" s="69"/>
      <c r="C86" s="27"/>
      <c r="D86" s="37"/>
      <c r="E86" s="37"/>
      <c r="F86" s="49"/>
      <c r="G86" s="49"/>
      <c r="H86" s="49"/>
      <c r="P86" s="49"/>
      <c r="Q86" s="66"/>
      <c r="S86" s="500"/>
    </row>
    <row r="87" spans="1:19" x14ac:dyDescent="0.2">
      <c r="A87" s="16"/>
      <c r="B87" s="25" t="str">
        <f>"Monthly Outgoings Fixed - " &amp;'Outgoings - Fixed'!B36</f>
        <v>Monthly Outgoings Fixed - Transport and travel</v>
      </c>
      <c r="C87" s="25"/>
      <c r="D87" s="65"/>
      <c r="E87" s="65"/>
      <c r="F87" s="27" t="s">
        <v>164</v>
      </c>
      <c r="G87" s="18"/>
      <c r="H87" s="27" t="s">
        <v>165</v>
      </c>
      <c r="P87" s="468" t="b">
        <f>IF(Q87="",FALSE,TRUE)</f>
        <v>0</v>
      </c>
      <c r="Q87" s="465" t="str">
        <f>IF(COUNTIF(P88:P95,TRUE)&gt;0,B87,"")</f>
        <v/>
      </c>
      <c r="S87" s="502" t="str">
        <f>IF(COUNTIF(P88:P95,TRUE)&gt;0,Q87,"")</f>
        <v/>
      </c>
    </row>
    <row r="88" spans="1:19" x14ac:dyDescent="0.2">
      <c r="A88" s="16"/>
      <c r="B88" s="29">
        <f>'Outgoings - Fixed'!A37</f>
        <v>47</v>
      </c>
      <c r="C88" s="29" t="str">
        <f>'Outgoings - Fixed'!B37</f>
        <v>Public transport (e.g. work, school, shopping)</v>
      </c>
      <c r="D88" s="26"/>
      <c r="E88" s="26"/>
      <c r="F88" s="31">
        <f>'Outgoings - Fixed'!D37</f>
        <v>0</v>
      </c>
      <c r="G88" s="32" t="str">
        <f>'Outgoings - Fixed'!F37</f>
        <v>M</v>
      </c>
      <c r="H88" s="31">
        <f t="shared" ref="H88:H94" si="3">IF(G88="W",F88*52/12,IF(OR(G88="M",LEN(G88)=0),F88,IF(G88="Q",F88/3,IF(G88="F",F88*26/12,IF(OR(G88="A",G88="Y"),F88/12,F88)))))</f>
        <v>0</v>
      </c>
      <c r="P88" s="469" t="b">
        <f>'Outgoings - Fixed'!H37</f>
        <v>0</v>
      </c>
      <c r="Q88" s="470" t="str">
        <f>IF(P88=TRUE,CONCATENATE('Outgoings - Fixed'!$B$36," / ",'Outgoings - Fixed'!B37," / ",'Outgoings - Fixed'!J37),"")</f>
        <v/>
      </c>
      <c r="S88" s="500" t="str">
        <f>IF(P88=TRUE,'Outgoings - Fixed'!J37,"")</f>
        <v/>
      </c>
    </row>
    <row r="89" spans="1:19" x14ac:dyDescent="0.2">
      <c r="A89" s="16"/>
      <c r="B89" s="35">
        <f>'Outgoings - Fixed'!A38</f>
        <v>48</v>
      </c>
      <c r="C89" s="103" t="str">
        <f>'Outgoings - Fixed'!B38</f>
        <v>Hire Purchase or conditional sale vehicle</v>
      </c>
      <c r="D89" s="37"/>
      <c r="E89" s="37"/>
      <c r="F89" s="38">
        <f>'Outgoings - Fixed'!D38</f>
        <v>0</v>
      </c>
      <c r="G89" s="39" t="str">
        <f>'Outgoings - Fixed'!F38</f>
        <v>M</v>
      </c>
      <c r="H89" s="38">
        <f t="shared" si="3"/>
        <v>0</v>
      </c>
      <c r="P89" s="469" t="b">
        <f>'Outgoings - Fixed'!H38</f>
        <v>0</v>
      </c>
      <c r="Q89" s="470" t="str">
        <f>IF(P89=TRUE,CONCATENATE('Outgoings - Fixed'!$B$36," / ",'Outgoings - Fixed'!B38," / ",'Outgoings - Fixed'!J38),"")</f>
        <v/>
      </c>
      <c r="S89" s="500" t="str">
        <f>IF(P89=TRUE,'Outgoings - Fixed'!J38,"")</f>
        <v/>
      </c>
    </row>
    <row r="90" spans="1:19" x14ac:dyDescent="0.2">
      <c r="A90" s="16"/>
      <c r="B90" s="35">
        <f>'Outgoings - Fixed'!A39</f>
        <v>49</v>
      </c>
      <c r="C90" s="103" t="str">
        <f>'Outgoings - Fixed'!B39</f>
        <v>Car insurance</v>
      </c>
      <c r="D90" s="37"/>
      <c r="E90" s="37"/>
      <c r="F90" s="38">
        <f>'Outgoings - Fixed'!D39</f>
        <v>0</v>
      </c>
      <c r="G90" s="39" t="str">
        <f>'Outgoings - Fixed'!F39</f>
        <v>M</v>
      </c>
      <c r="H90" s="38">
        <f t="shared" si="3"/>
        <v>0</v>
      </c>
      <c r="P90" s="469" t="b">
        <f>'Outgoings - Fixed'!H39</f>
        <v>0</v>
      </c>
      <c r="Q90" s="470" t="str">
        <f>IF(P90=TRUE,CONCATENATE('Outgoings - Fixed'!$B$36," / ",'Outgoings - Fixed'!B39," / ",'Outgoings - Fixed'!J39),"")</f>
        <v/>
      </c>
      <c r="S90" s="500" t="str">
        <f>IF(P90=TRUE,'Outgoings - Fixed'!J39,"")</f>
        <v/>
      </c>
    </row>
    <row r="91" spans="1:19" x14ac:dyDescent="0.2">
      <c r="A91" s="16"/>
      <c r="B91" s="67">
        <f>'Outgoings - Fixed'!A40</f>
        <v>50</v>
      </c>
      <c r="C91" s="103" t="str">
        <f>'Outgoings - Fixed'!B40</f>
        <v>Road tax</v>
      </c>
      <c r="D91" s="26"/>
      <c r="E91" s="26"/>
      <c r="F91" s="38">
        <f>'Outgoings - Fixed'!D40</f>
        <v>0</v>
      </c>
      <c r="G91" s="39" t="str">
        <f>'Outgoings - Fixed'!F40</f>
        <v>M</v>
      </c>
      <c r="H91" s="38">
        <f t="shared" si="3"/>
        <v>0</v>
      </c>
      <c r="P91" s="469" t="b">
        <f>'Outgoings - Fixed'!H40</f>
        <v>0</v>
      </c>
      <c r="Q91" s="470" t="str">
        <f>IF(P91=TRUE,CONCATENATE('Outgoings - Fixed'!$B$36," / ",'Outgoings - Fixed'!B40," / ",'Outgoings - Fixed'!J40),"")</f>
        <v/>
      </c>
      <c r="S91" s="500" t="str">
        <f>IF(P91=TRUE,'Outgoings - Fixed'!J40,"")</f>
        <v/>
      </c>
    </row>
    <row r="92" spans="1:19" x14ac:dyDescent="0.2">
      <c r="A92" s="16"/>
      <c r="B92" s="67">
        <f>'Outgoings - Fixed'!A41</f>
        <v>51</v>
      </c>
      <c r="C92" s="103" t="str">
        <f>'Outgoings - Fixed'!B41</f>
        <v>MOT and ongoing maintenance</v>
      </c>
      <c r="D92" s="26"/>
      <c r="E92" s="26"/>
      <c r="F92" s="38">
        <f>'Outgoings - Fixed'!D41</f>
        <v>0</v>
      </c>
      <c r="G92" s="39" t="str">
        <f>'Outgoings - Fixed'!F41</f>
        <v>M</v>
      </c>
      <c r="H92" s="38">
        <f t="shared" si="3"/>
        <v>0</v>
      </c>
      <c r="P92" s="469" t="b">
        <f>'Outgoings - Fixed'!H41</f>
        <v>0</v>
      </c>
      <c r="Q92" s="470" t="str">
        <f>IF(P92=TRUE,CONCATENATE('Outgoings - Fixed'!$B$36," / ",'Outgoings - Fixed'!B41," / ",'Outgoings - Fixed'!J41),"")</f>
        <v/>
      </c>
      <c r="S92" s="500" t="str">
        <f>IF(P92=TRUE,'Outgoings - Fixed'!J41,"")</f>
        <v/>
      </c>
    </row>
    <row r="93" spans="1:19" x14ac:dyDescent="0.2">
      <c r="A93" s="16"/>
      <c r="B93" s="67">
        <f>'Outgoings - Fixed'!A42</f>
        <v>52</v>
      </c>
      <c r="C93" s="103" t="str">
        <f>'Outgoings - Fixed'!B42</f>
        <v>Breakdown cover</v>
      </c>
      <c r="D93" s="26"/>
      <c r="E93" s="26"/>
      <c r="F93" s="38">
        <f>'Outgoings - Fixed'!D42</f>
        <v>0</v>
      </c>
      <c r="G93" s="39" t="str">
        <f>'Outgoings - Fixed'!F42</f>
        <v>M</v>
      </c>
      <c r="H93" s="38">
        <f t="shared" si="3"/>
        <v>0</v>
      </c>
      <c r="P93" s="469" t="b">
        <f>'Outgoings - Fixed'!H42</f>
        <v>0</v>
      </c>
      <c r="Q93" s="470" t="str">
        <f>IF(P93=TRUE,CONCATENATE('Outgoings - Fixed'!$B$36," / ",'Outgoings - Fixed'!B42," / ",'Outgoings - Fixed'!J42),"")</f>
        <v/>
      </c>
      <c r="S93" s="500" t="str">
        <f>IF(P93=TRUE,'Outgoings - Fixed'!J42,"")</f>
        <v/>
      </c>
    </row>
    <row r="94" spans="1:19" x14ac:dyDescent="0.2">
      <c r="A94" s="16"/>
      <c r="B94" s="67">
        <f>'Outgoings - Fixed'!A43</f>
        <v>53</v>
      </c>
      <c r="C94" s="103" t="str">
        <f>'Outgoings - Fixed'!B43</f>
        <v>Fuel, parking and toll road charges</v>
      </c>
      <c r="D94" s="26"/>
      <c r="E94" s="26"/>
      <c r="F94" s="38">
        <f>'Outgoings - Fixed'!D43</f>
        <v>0</v>
      </c>
      <c r="G94" s="39" t="str">
        <f>'Outgoings - Fixed'!F43</f>
        <v>M</v>
      </c>
      <c r="H94" s="38">
        <f t="shared" si="3"/>
        <v>0</v>
      </c>
      <c r="P94" s="469" t="b">
        <f>'Outgoings - Fixed'!H43</f>
        <v>0</v>
      </c>
      <c r="Q94" s="470" t="str">
        <f>IF(P94=TRUE,CONCATENATE('Outgoings - Fixed'!$B$36," / ",'Outgoings - Fixed'!B43," / ",'Outgoings - Fixed'!J43),"")</f>
        <v/>
      </c>
      <c r="S94" s="500" t="str">
        <f>IF(P94=TRUE,'Outgoings - Fixed'!J43,"")</f>
        <v/>
      </c>
    </row>
    <row r="95" spans="1:19" x14ac:dyDescent="0.2">
      <c r="A95" s="16"/>
      <c r="B95" s="67">
        <f>'Outgoings - Fixed'!A44</f>
        <v>54</v>
      </c>
      <c r="C95" s="103" t="str">
        <f>'Outgoings - Fixed'!B44</f>
        <v>Other costs (including taxis)</v>
      </c>
      <c r="D95" s="26"/>
      <c r="E95" s="26"/>
      <c r="F95" s="38">
        <f>'Outgoings - Fixed'!D44</f>
        <v>0</v>
      </c>
      <c r="G95" s="39" t="str">
        <f>'Outgoings - Fixed'!F44</f>
        <v>M</v>
      </c>
      <c r="H95" s="38">
        <f>IF(G95="W",F95*52/12,IF(OR(G95="M",LEN(G95)=0),F95,IF(G95="Q",F95/3,IF(G95="F",F95*26/12,IF(OR(G95="A",G95="Y"),F95/12,F95)))))</f>
        <v>0</v>
      </c>
      <c r="P95" s="469" t="b">
        <f>'Outgoings - Fixed'!H44</f>
        <v>0</v>
      </c>
      <c r="Q95" s="470" t="str">
        <f>IF(P95=TRUE,CONCATENATE('Outgoings - Fixed'!$B$36," / ",'Outgoings - Fixed'!B44," / ",'Outgoings - Fixed'!J44),"")</f>
        <v/>
      </c>
      <c r="S95" s="500" t="str">
        <f>IF(P95=TRUE,'Outgoings - Fixed'!J44,"")</f>
        <v/>
      </c>
    </row>
    <row r="96" spans="1:19" x14ac:dyDescent="0.2">
      <c r="A96" s="16"/>
      <c r="B96" s="67"/>
      <c r="C96" s="103"/>
      <c r="D96" s="26"/>
      <c r="E96" s="26"/>
      <c r="F96" s="41"/>
      <c r="G96" s="42"/>
      <c r="H96" s="38"/>
      <c r="P96" s="466" t="b">
        <f>IF(P87=TRUE,TRUE,FALSE)</f>
        <v>0</v>
      </c>
      <c r="Q96" s="467" t="s">
        <v>320</v>
      </c>
      <c r="S96" s="500" t="str">
        <f>Q96</f>
        <v>"</v>
      </c>
    </row>
    <row r="97" spans="1:19" x14ac:dyDescent="0.2">
      <c r="A97" s="16"/>
      <c r="B97" s="43"/>
      <c r="C97" s="44" t="str">
        <f>'Outgoings - Fixed'!B45</f>
        <v>Total transport and travel costs per month</v>
      </c>
      <c r="D97" s="37"/>
      <c r="E97" s="37"/>
      <c r="F97" s="37"/>
      <c r="G97" s="68"/>
      <c r="H97" s="46">
        <f>SUM(H88:H96)</f>
        <v>0</v>
      </c>
      <c r="P97" s="49"/>
      <c r="Q97" s="66"/>
      <c r="S97" s="500"/>
    </row>
    <row r="98" spans="1:19" x14ac:dyDescent="0.2">
      <c r="A98" s="16"/>
      <c r="B98" s="69"/>
      <c r="C98" s="27"/>
      <c r="D98" s="37"/>
      <c r="E98" s="37"/>
      <c r="F98" s="49"/>
      <c r="G98" s="49"/>
      <c r="H98" s="49"/>
      <c r="P98" s="34"/>
      <c r="Q98" s="66"/>
      <c r="S98" s="500"/>
    </row>
    <row r="99" spans="1:19" x14ac:dyDescent="0.2">
      <c r="A99" s="16"/>
      <c r="B99" s="25" t="str">
        <f>"Monthly Outgoings Fixed - " &amp;'Outgoings - Fixed'!B47</f>
        <v>Monthly Outgoings Fixed - School costs</v>
      </c>
      <c r="C99" s="25"/>
      <c r="D99" s="65"/>
      <c r="E99" s="65"/>
      <c r="F99" s="27" t="s">
        <v>164</v>
      </c>
      <c r="G99" s="18"/>
      <c r="H99" s="27" t="s">
        <v>165</v>
      </c>
      <c r="P99" s="468" t="b">
        <f>IF(Q99="",FALSE,TRUE)</f>
        <v>0</v>
      </c>
      <c r="Q99" s="465" t="str">
        <f>IF(COUNTIF(P100:P102,TRUE)&gt;0,B99,"")</f>
        <v/>
      </c>
      <c r="S99" s="502" t="str">
        <f>IF(COUNTIF(P100:P102,TRUE)&gt;0,Q99,"")</f>
        <v/>
      </c>
    </row>
    <row r="100" spans="1:19" x14ac:dyDescent="0.2">
      <c r="A100" s="16"/>
      <c r="B100" s="29">
        <f>'Outgoings - Fixed'!A48</f>
        <v>55</v>
      </c>
      <c r="C100" s="29" t="str">
        <f>'Outgoings - Fixed'!B48</f>
        <v>School uniform</v>
      </c>
      <c r="D100" s="26"/>
      <c r="E100" s="26"/>
      <c r="F100" s="31">
        <f>'Outgoings - Fixed'!D48</f>
        <v>0</v>
      </c>
      <c r="G100" s="32" t="str">
        <f>'Outgoings - Fixed'!F48</f>
        <v>M</v>
      </c>
      <c r="H100" s="31">
        <f>IF(G100="W",F100*52/12,IF(OR(G100="M",LEN(G100)=0),F100,IF(G100="Q",F100/3,IF(G100="F",F100*26/12,IF(OR(G100="A",G100="Y"),F100/12,F100)))))</f>
        <v>0</v>
      </c>
      <c r="P100" s="469" t="b">
        <f>VLOOKUP(Conversions!B100,'Outgoings - Fixed'!$A$4:$H$58,8,FALSE)</f>
        <v>0</v>
      </c>
      <c r="Q100" s="470" t="str">
        <f>IF(P100=TRUE,CONCATENATE('Outgoings - Fixed'!$B$47," / ",'Outgoings - Fixed'!B48," / ",'Outgoings - Fixed'!J48),"")</f>
        <v/>
      </c>
      <c r="S100" s="500" t="str">
        <f>IF(P100=TRUE,'Outgoings - Fixed'!J48,"")</f>
        <v/>
      </c>
    </row>
    <row r="101" spans="1:19" x14ac:dyDescent="0.2">
      <c r="A101" s="16"/>
      <c r="B101" s="35">
        <f>'Outgoings - Fixed'!A49</f>
        <v>56</v>
      </c>
      <c r="C101" s="103" t="str">
        <f>'Outgoings - Fixed'!B49</f>
        <v>After-school clubs and school trips</v>
      </c>
      <c r="D101" s="37"/>
      <c r="E101" s="37"/>
      <c r="F101" s="38">
        <f>'Outgoings - Fixed'!D49</f>
        <v>0</v>
      </c>
      <c r="G101" s="39" t="str">
        <f>'Outgoings - Fixed'!F49</f>
        <v>M</v>
      </c>
      <c r="H101" s="38">
        <f>IF(G101="W",F101*52/12,IF(OR(G101="M",LEN(G101)=0),F101,IF(G101="Q",F101/3,IF(G101="F",F101*26/12,IF(OR(G101="A",G101="Y"),F101/12,F101)))))</f>
        <v>0</v>
      </c>
      <c r="P101" s="469" t="b">
        <f>VLOOKUP(Conversions!B101,'Outgoings - Fixed'!$A$4:$H$58,8,FALSE)</f>
        <v>0</v>
      </c>
      <c r="Q101" s="470" t="str">
        <f>IF(P101=TRUE,CONCATENATE('Outgoings - Fixed'!$B$47," / ",'Outgoings - Fixed'!B49," / ",'Outgoings - Fixed'!J49),"")</f>
        <v/>
      </c>
      <c r="S101" s="500" t="str">
        <f>IF(P101=TRUE,'Outgoings - Fixed'!J49,"")</f>
        <v/>
      </c>
    </row>
    <row r="102" spans="1:19" x14ac:dyDescent="0.2">
      <c r="A102" s="16"/>
      <c r="B102" s="35">
        <f>'Outgoings - Fixed'!A50</f>
        <v>57</v>
      </c>
      <c r="C102" s="103" t="str">
        <f>'Outgoings - Fixed'!B50</f>
        <v>Other costs</v>
      </c>
      <c r="D102" s="37"/>
      <c r="E102" s="37"/>
      <c r="F102" s="38">
        <f>'Outgoings - Fixed'!D50</f>
        <v>0</v>
      </c>
      <c r="G102" s="39" t="str">
        <f>'Outgoings - Fixed'!F50</f>
        <v>M</v>
      </c>
      <c r="H102" s="38">
        <f>IF(G102="W",F102*52/12,IF(OR(G102="M",LEN(G102)=0),F102,IF(G102="Q",F102/3,IF(G102="F",F102*26/12,IF(OR(G102="A",G102="Y"),F102/12,F102)))))</f>
        <v>0</v>
      </c>
      <c r="P102" s="469" t="b">
        <f>VLOOKUP(Conversions!B102,'Outgoings - Fixed'!$A$4:$H$58,8,FALSE)</f>
        <v>0</v>
      </c>
      <c r="Q102" s="470" t="str">
        <f>IF(P102=TRUE,CONCATENATE('Outgoings - Fixed'!$B$47," / ",'Outgoings - Fixed'!B50," / ",'Outgoings - Fixed'!J50),"")</f>
        <v/>
      </c>
      <c r="S102" s="500" t="str">
        <f>IF(P102=TRUE,'Outgoings - Fixed'!J50,"")</f>
        <v/>
      </c>
    </row>
    <row r="103" spans="1:19" x14ac:dyDescent="0.2">
      <c r="A103" s="16"/>
      <c r="B103" s="67"/>
      <c r="C103" s="103"/>
      <c r="D103" s="26"/>
      <c r="E103" s="26"/>
      <c r="F103" s="41"/>
      <c r="G103" s="42"/>
      <c r="H103" s="38"/>
      <c r="P103" s="466" t="b">
        <f>IF(P99=TRUE,TRUE,FALSE)</f>
        <v>0</v>
      </c>
      <c r="Q103" s="467" t="s">
        <v>320</v>
      </c>
      <c r="S103" s="500" t="str">
        <f>Q103</f>
        <v>"</v>
      </c>
    </row>
    <row r="104" spans="1:19" x14ac:dyDescent="0.2">
      <c r="A104" s="16"/>
      <c r="B104" s="43"/>
      <c r="C104" s="44" t="str">
        <f>'Outgoings - Fixed'!B51</f>
        <v>Total school costs per month</v>
      </c>
      <c r="D104" s="37"/>
      <c r="E104" s="37"/>
      <c r="F104" s="37"/>
      <c r="G104" s="68"/>
      <c r="H104" s="46">
        <f>SUM(H100:H103)</f>
        <v>0</v>
      </c>
      <c r="P104" s="34"/>
      <c r="Q104" s="66"/>
      <c r="S104" s="500"/>
    </row>
    <row r="105" spans="1:19" x14ac:dyDescent="0.2">
      <c r="A105" s="16"/>
      <c r="B105" s="69"/>
      <c r="C105" s="27"/>
      <c r="D105" s="37"/>
      <c r="E105" s="37"/>
      <c r="F105" s="49"/>
      <c r="G105" s="49"/>
      <c r="H105" s="49"/>
      <c r="P105" s="34"/>
      <c r="Q105" s="66"/>
      <c r="S105" s="500"/>
    </row>
    <row r="106" spans="1:19" x14ac:dyDescent="0.2">
      <c r="A106" s="16"/>
      <c r="B106" s="25" t="str">
        <f>"Monthly Outgoings Fixed - " &amp;'Outgoings - Fixed'!B53</f>
        <v xml:space="preserve">Monthly Outgoings Fixed - Pensions and insurances </v>
      </c>
      <c r="C106" s="25"/>
      <c r="D106" s="65"/>
      <c r="E106" s="65"/>
      <c r="F106" s="27" t="s">
        <v>164</v>
      </c>
      <c r="G106" s="18"/>
      <c r="H106" s="27" t="s">
        <v>165</v>
      </c>
      <c r="P106" s="468" t="b">
        <f>IF(Q106="",FALSE,TRUE)</f>
        <v>0</v>
      </c>
      <c r="Q106" s="465" t="str">
        <f>IF(COUNTIF(P107:P111,TRUE)&gt;0,B106,"")</f>
        <v/>
      </c>
      <c r="S106" s="502" t="str">
        <f>IF(COUNTIF(P107:P111,TRUE)&gt;0,Q106,"")</f>
        <v/>
      </c>
    </row>
    <row r="107" spans="1:19" x14ac:dyDescent="0.2">
      <c r="A107" s="16"/>
      <c r="B107" s="29">
        <f>'Outgoings - Fixed'!A54</f>
        <v>58</v>
      </c>
      <c r="C107" s="29" t="str">
        <f>'Outgoings - Fixed'!B54</f>
        <v>Pension payments</v>
      </c>
      <c r="D107" s="26"/>
      <c r="E107" s="26"/>
      <c r="F107" s="31">
        <f>'Outgoings - Fixed'!D54</f>
        <v>0</v>
      </c>
      <c r="G107" s="32" t="str">
        <f>'Outgoings - Fixed'!F54</f>
        <v>M</v>
      </c>
      <c r="H107" s="31">
        <f t="shared" ref="H107:H112" si="4">IF(G107="W",F107*52/12,IF(OR(G107="M",LEN(G107)=0),F107,IF(G107="Q",F107/3,IF(G107="F",F107*26/12,IF(OR(G107="A",G107="Y"),F107/12,F107)))))</f>
        <v>0</v>
      </c>
      <c r="P107" s="469" t="b">
        <f>VLOOKUP(Conversions!B107,'Outgoings - Fixed'!$A$4:$H$73,8,FALSE)</f>
        <v>0</v>
      </c>
      <c r="Q107" s="470" t="str">
        <f>IF(P107=TRUE,CONCATENATE('Outgoings - Fixed'!$B$53," / ",'Outgoings - Fixed'!B54," / ",'Outgoings - Fixed'!J54),"")</f>
        <v/>
      </c>
      <c r="S107" s="500" t="str">
        <f>IF(P107=TRUE,'Outgoings - Fixed'!J54,"")</f>
        <v/>
      </c>
    </row>
    <row r="108" spans="1:19" x14ac:dyDescent="0.2">
      <c r="A108" s="16"/>
      <c r="B108" s="35">
        <f>'Outgoings - Fixed'!A55</f>
        <v>59</v>
      </c>
      <c r="C108" s="103" t="str">
        <f>'Outgoings - Fixed'!B55</f>
        <v>Life insurance</v>
      </c>
      <c r="D108" s="37"/>
      <c r="E108" s="37"/>
      <c r="F108" s="38">
        <f>'Outgoings - Fixed'!D55</f>
        <v>0</v>
      </c>
      <c r="G108" s="39" t="str">
        <f>'Outgoings - Fixed'!F55</f>
        <v>M</v>
      </c>
      <c r="H108" s="38">
        <f t="shared" si="4"/>
        <v>0</v>
      </c>
      <c r="P108" s="469" t="b">
        <f>VLOOKUP(Conversions!B108,'Outgoings - Fixed'!$A$4:$H$73,8,FALSE)</f>
        <v>0</v>
      </c>
      <c r="Q108" s="470" t="str">
        <f>IF(P108=TRUE,CONCATENATE('Outgoings - Fixed'!$B$53," / ",'Outgoings - Fixed'!B55," / ",'Outgoings - Fixed'!J55),"")</f>
        <v/>
      </c>
      <c r="S108" s="500" t="str">
        <f>IF(P108=TRUE,'Outgoings - Fixed'!J55,"")</f>
        <v/>
      </c>
    </row>
    <row r="109" spans="1:19" x14ac:dyDescent="0.2">
      <c r="A109" s="16"/>
      <c r="B109" s="35">
        <f>'Outgoings - Fixed'!A56</f>
        <v>60</v>
      </c>
      <c r="C109" s="103" t="str">
        <f>'Outgoings - Fixed'!B56</f>
        <v>Mortgage payment protection insurance</v>
      </c>
      <c r="D109" s="37"/>
      <c r="E109" s="37"/>
      <c r="F109" s="38">
        <f>'Outgoings - Fixed'!D56</f>
        <v>0</v>
      </c>
      <c r="G109" s="39" t="str">
        <f>'Outgoings - Fixed'!F56</f>
        <v>M</v>
      </c>
      <c r="H109" s="38">
        <f t="shared" si="4"/>
        <v>0</v>
      </c>
      <c r="P109" s="469" t="b">
        <f>VLOOKUP(Conversions!B109,'Outgoings - Fixed'!$A$4:$H$73,8,FALSE)</f>
        <v>0</v>
      </c>
      <c r="Q109" s="470" t="str">
        <f>IF(P109=TRUE,CONCATENATE('Outgoings - Fixed'!$B$53," / ",'Outgoings - Fixed'!B56," / ",'Outgoings - Fixed'!J56),"")</f>
        <v/>
      </c>
      <c r="S109" s="500" t="str">
        <f>IF(P109=TRUE,'Outgoings - Fixed'!J56,"")</f>
        <v/>
      </c>
    </row>
    <row r="110" spans="1:19" x14ac:dyDescent="0.2">
      <c r="A110" s="16"/>
      <c r="B110" s="67">
        <f>'Outgoings - Fixed'!A57</f>
        <v>61</v>
      </c>
      <c r="C110" s="103" t="str">
        <f>'Outgoings - Fixed'!B57</f>
        <v>Buildings and contents insurance</v>
      </c>
      <c r="D110" s="26"/>
      <c r="E110" s="26"/>
      <c r="F110" s="38">
        <f>'Outgoings - Fixed'!D57</f>
        <v>0</v>
      </c>
      <c r="G110" s="39" t="str">
        <f>'Outgoings - Fixed'!F57</f>
        <v>M</v>
      </c>
      <c r="H110" s="38">
        <f t="shared" si="4"/>
        <v>0</v>
      </c>
      <c r="P110" s="469" t="b">
        <f>VLOOKUP(Conversions!B110,'Outgoings - Fixed'!$A$4:$H$73,8,FALSE)</f>
        <v>0</v>
      </c>
      <c r="Q110" s="470" t="str">
        <f>IF(P110=TRUE,CONCATENATE('Outgoings - Fixed'!$B$53," / ",'Outgoings - Fixed'!B57," / ",'Outgoings - Fixed'!J57),"")</f>
        <v/>
      </c>
      <c r="S110" s="500" t="str">
        <f>IF(P110=TRUE,'Outgoings - Fixed'!J57,"")</f>
        <v/>
      </c>
    </row>
    <row r="111" spans="1:19" x14ac:dyDescent="0.2">
      <c r="A111" s="16"/>
      <c r="B111" s="67">
        <f>'Outgoings - Fixed'!A58</f>
        <v>62</v>
      </c>
      <c r="C111" s="103" t="str">
        <f>'Outgoings - Fixed'!B58</f>
        <v>Health insurance (medical or accident or dental)</v>
      </c>
      <c r="D111" s="26"/>
      <c r="E111" s="26"/>
      <c r="F111" s="38">
        <f>'Outgoings - Fixed'!D58</f>
        <v>0</v>
      </c>
      <c r="G111" s="39" t="str">
        <f>'Outgoings - Fixed'!F58</f>
        <v>M</v>
      </c>
      <c r="H111" s="38">
        <f t="shared" si="4"/>
        <v>0</v>
      </c>
      <c r="P111" s="469" t="b">
        <f>VLOOKUP(Conversions!B111,'Outgoings - Fixed'!$A$4:$H$73,8,FALSE)</f>
        <v>0</v>
      </c>
      <c r="Q111" s="470" t="str">
        <f>IF(P111=TRUE,CONCATENATE('Outgoings - Fixed'!$B$53," / ",'Outgoings - Fixed'!B58," / ",'Outgoings - Fixed'!J58),"")</f>
        <v/>
      </c>
      <c r="S111" s="500" t="str">
        <f>IF(P111=TRUE,'Outgoings - Fixed'!J58,"")</f>
        <v/>
      </c>
    </row>
    <row r="112" spans="1:19" x14ac:dyDescent="0.2">
      <c r="A112" s="16"/>
      <c r="B112" s="67">
        <f>'Outgoings - Fixed'!A59</f>
        <v>63</v>
      </c>
      <c r="C112" s="103" t="str">
        <f>'Outgoings - Fixed'!B59</f>
        <v>Other costs</v>
      </c>
      <c r="D112" s="26"/>
      <c r="E112" s="26"/>
      <c r="F112" s="41">
        <f>'Outgoings - Fixed'!D59</f>
        <v>0</v>
      </c>
      <c r="G112" s="42" t="str">
        <f>'Outgoings - Fixed'!F59</f>
        <v>M</v>
      </c>
      <c r="H112" s="41">
        <f t="shared" si="4"/>
        <v>0</v>
      </c>
      <c r="P112" s="469" t="b">
        <f>VLOOKUP(Conversions!B112,'Outgoings - Fixed'!$A$4:$H$73,8,FALSE)</f>
        <v>0</v>
      </c>
      <c r="Q112" s="470" t="str">
        <f>IF(P112=TRUE,CONCATENATE('Outgoings - Fixed'!$B$53," / ",'Outgoings - Fixed'!B59," / ",'Outgoings - Fixed'!J59),"")</f>
        <v/>
      </c>
      <c r="S112" s="500" t="str">
        <f>IF(P112=TRUE,'Outgoings - Fixed'!J59,"")</f>
        <v/>
      </c>
    </row>
    <row r="113" spans="1:19" x14ac:dyDescent="0.2">
      <c r="A113" s="16"/>
      <c r="B113" s="43"/>
      <c r="C113" s="44" t="str">
        <f>'Outgoings - Fixed'!B60</f>
        <v>Total pensions and insurance costs per month</v>
      </c>
      <c r="D113" s="37"/>
      <c r="E113" s="37"/>
      <c r="F113" s="37"/>
      <c r="G113" s="68"/>
      <c r="H113" s="60">
        <f>SUM(H107:H112)</f>
        <v>0</v>
      </c>
      <c r="P113" s="466" t="b">
        <f>IF(P106=TRUE,TRUE,FALSE)</f>
        <v>0</v>
      </c>
      <c r="Q113" s="467" t="s">
        <v>320</v>
      </c>
      <c r="S113" s="500" t="str">
        <f>Q113</f>
        <v>"</v>
      </c>
    </row>
    <row r="114" spans="1:19" x14ac:dyDescent="0.2">
      <c r="A114" s="16"/>
      <c r="B114" s="69"/>
      <c r="C114" s="27"/>
      <c r="D114" s="37"/>
      <c r="E114" s="37"/>
      <c r="F114" s="49"/>
      <c r="G114" s="49"/>
      <c r="H114" s="49"/>
      <c r="P114" s="34"/>
      <c r="Q114" s="66"/>
      <c r="S114" s="500"/>
    </row>
    <row r="115" spans="1:19" x14ac:dyDescent="0.2">
      <c r="A115" s="16"/>
      <c r="B115" s="25" t="str">
        <f>"Monthly Outgoings Fixed - " &amp;'Outgoings - Fixed'!B62</f>
        <v>Monthly Outgoings Fixed - Professional costs</v>
      </c>
      <c r="C115" s="27"/>
      <c r="D115" s="37"/>
      <c r="E115" s="37"/>
      <c r="F115" s="27" t="s">
        <v>164</v>
      </c>
      <c r="G115" s="18"/>
      <c r="H115" s="27" t="s">
        <v>165</v>
      </c>
      <c r="P115" s="468" t="b">
        <f>IF(Q115="",FALSE,TRUE)</f>
        <v>0</v>
      </c>
      <c r="Q115" s="465" t="str">
        <f>IF(COUNTIF(P116:P119,TRUE)&gt;0,B115,"")</f>
        <v/>
      </c>
      <c r="S115" s="502" t="str">
        <f>IF(COUNTIF(P116:P119,TRUE)&gt;0,Q115,"")</f>
        <v/>
      </c>
    </row>
    <row r="116" spans="1:19" x14ac:dyDescent="0.2">
      <c r="A116" s="16"/>
      <c r="B116" s="29">
        <f>'Outgoings - Fixed'!A63</f>
        <v>64</v>
      </c>
      <c r="C116" s="29" t="str">
        <f>'Outgoings - Fixed'!B63</f>
        <v>Professional courses</v>
      </c>
      <c r="D116" s="37"/>
      <c r="E116" s="37"/>
      <c r="F116" s="31">
        <f>'Outgoings - Fixed'!D63</f>
        <v>0</v>
      </c>
      <c r="G116" s="32" t="str">
        <f>'Outgoings - Fixed'!F63</f>
        <v>M</v>
      </c>
      <c r="H116" s="31">
        <f>IF(G116="W",F116*52/12,IF(OR(G116="M",LEN(G116)=0),F116,IF(G116="Q",F116/3,IF(G116="F",F116*26/12,IF(OR(G116="A",G116="Y"),F116/12,F116)))))</f>
        <v>0</v>
      </c>
      <c r="P116" s="469" t="b">
        <f>VLOOKUP(Conversions!B116,'Outgoings - Fixed'!$A$4:$H$73,8,FALSE)</f>
        <v>0</v>
      </c>
      <c r="Q116" s="470" t="str">
        <f>IF(P116=TRUE,CONCATENATE('Outgoings - Fixed'!$B$62," / ",'Outgoings - Fixed'!B63," / ",'Outgoings - Fixed'!J63),"")</f>
        <v/>
      </c>
      <c r="S116" s="500" t="str">
        <f>IF(P116=TRUE,'Outgoings - Fixed'!J63,"")</f>
        <v/>
      </c>
    </row>
    <row r="117" spans="1:19" x14ac:dyDescent="0.2">
      <c r="A117" s="16"/>
      <c r="B117" s="35">
        <f>'Outgoings - Fixed'!A64</f>
        <v>65</v>
      </c>
      <c r="C117" s="35" t="str">
        <f>'Outgoings - Fixed'!B64</f>
        <v>Union fees</v>
      </c>
      <c r="D117" s="37"/>
      <c r="E117" s="37"/>
      <c r="F117" s="38">
        <f>'Outgoings - Fixed'!D64</f>
        <v>0</v>
      </c>
      <c r="G117" s="39" t="str">
        <f>'Outgoings - Fixed'!F64</f>
        <v>M</v>
      </c>
      <c r="H117" s="38">
        <f>IF(G117="W",F117*52/12,IF(OR(G117="M",LEN(G117)=0),F117,IF(G117="Q",F117/3,IF(G117="F",F117*26/12,IF(OR(G117="A",G117="Y"),F117/12,F117)))))</f>
        <v>0</v>
      </c>
      <c r="P117" s="469" t="b">
        <f>VLOOKUP(Conversions!B117,'Outgoings - Fixed'!$A$4:$H$73,8,FALSE)</f>
        <v>0</v>
      </c>
      <c r="Q117" s="470" t="str">
        <f>IF(P117=TRUE,CONCATENATE('Outgoings - Fixed'!$B$62," / ",'Outgoings - Fixed'!B64," / ",'Outgoings - Fixed'!J64),"")</f>
        <v/>
      </c>
      <c r="S117" s="500" t="str">
        <f>IF(P117=TRUE,'Outgoings - Fixed'!J64,"")</f>
        <v/>
      </c>
    </row>
    <row r="118" spans="1:19" x14ac:dyDescent="0.2">
      <c r="A118" s="16"/>
      <c r="B118" s="35">
        <f>'Outgoings - Fixed'!A65</f>
        <v>66</v>
      </c>
      <c r="C118" s="35" t="str">
        <f>'Outgoings - Fixed'!B65</f>
        <v>Professional fees</v>
      </c>
      <c r="D118" s="37"/>
      <c r="E118" s="37"/>
      <c r="F118" s="38">
        <f>'Outgoings - Fixed'!D65</f>
        <v>0</v>
      </c>
      <c r="G118" s="39" t="str">
        <f>'Outgoings - Fixed'!F65</f>
        <v>M</v>
      </c>
      <c r="H118" s="38">
        <f>IF(G118="W",F118*52/12,IF(OR(G118="M",LEN(G118)=0),F118,IF(G118="Q",F118/3,IF(G118="F",F118*26/12,IF(OR(G118="A",G118="Y"),F118/12,F118)))))</f>
        <v>0</v>
      </c>
      <c r="P118" s="469" t="b">
        <f>VLOOKUP(Conversions!B118,'Outgoings - Fixed'!$A$4:$H$73,8,FALSE)</f>
        <v>0</v>
      </c>
      <c r="Q118" s="470" t="str">
        <f>IF(P118=TRUE,CONCATENATE('Outgoings - Fixed'!$B$62," / ",'Outgoings - Fixed'!B65," / ",'Outgoings - Fixed'!J65),"")</f>
        <v/>
      </c>
      <c r="S118" s="500" t="str">
        <f>IF(P118=TRUE,'Outgoings - Fixed'!J65,"")</f>
        <v/>
      </c>
    </row>
    <row r="119" spans="1:19" x14ac:dyDescent="0.2">
      <c r="A119" s="16"/>
      <c r="B119" s="104">
        <f>'Outgoings - Fixed'!A66</f>
        <v>67</v>
      </c>
      <c r="C119" s="104" t="str">
        <f>'Outgoings - Fixed'!B66</f>
        <v>Other</v>
      </c>
      <c r="D119" s="37"/>
      <c r="E119" s="37"/>
      <c r="F119" s="41">
        <f>'Outgoings - Fixed'!D66</f>
        <v>0</v>
      </c>
      <c r="G119" s="42" t="str">
        <f>'Outgoings - Fixed'!F66</f>
        <v>M</v>
      </c>
      <c r="H119" s="41">
        <f>IF(G119="W",F119*52/12,IF(OR(G119="M",LEN(G119)=0),F119,IF(G119="Q",F119/3,IF(G119="F",F119*26/12,IF(OR(G119="A",G119="Y"),F119/12,F119)))))</f>
        <v>0</v>
      </c>
      <c r="P119" s="469" t="b">
        <f>VLOOKUP(Conversions!B119,'Outgoings - Fixed'!$A$4:$H$73,8,FALSE)</f>
        <v>0</v>
      </c>
      <c r="Q119" s="470" t="str">
        <f>IF(P119=TRUE,CONCATENATE('Outgoings - Fixed'!$B$62," / ",'Outgoings - Fixed'!B66," / ",'Outgoings - Fixed'!J66),"")</f>
        <v/>
      </c>
      <c r="S119" s="500" t="str">
        <f>IF(P119=TRUE,'Outgoings - Fixed'!J66,"")</f>
        <v/>
      </c>
    </row>
    <row r="120" spans="1:19" x14ac:dyDescent="0.2">
      <c r="A120" s="16"/>
      <c r="B120" s="43"/>
      <c r="C120" s="44" t="str">
        <f>'Outgoings - Fixed'!B67</f>
        <v>Total professional costs per month</v>
      </c>
      <c r="D120" s="37"/>
      <c r="E120" s="37"/>
      <c r="F120" s="37"/>
      <c r="G120" s="68"/>
      <c r="H120" s="46">
        <f>SUM(H116:H119)</f>
        <v>0</v>
      </c>
      <c r="P120" s="466" t="b">
        <f>IF(P115=TRUE,TRUE,FALSE)</f>
        <v>0</v>
      </c>
      <c r="Q120" s="467" t="s">
        <v>320</v>
      </c>
      <c r="S120" s="500" t="str">
        <f>Q120</f>
        <v>"</v>
      </c>
    </row>
    <row r="121" spans="1:19" x14ac:dyDescent="0.2">
      <c r="A121" s="16"/>
      <c r="B121" s="69"/>
      <c r="C121" s="27"/>
      <c r="D121" s="37"/>
      <c r="E121" s="37"/>
      <c r="F121" s="49"/>
      <c r="G121" s="49"/>
      <c r="H121" s="49"/>
      <c r="P121" s="34"/>
      <c r="Q121" s="66" t="str">
        <f>IF(P121=TRUE,CONCATENATE('Outgoings - Fixed'!$B$53," / ",'Outgoings - Fixed'!B69," / ",'Outgoings - Fixed'!J69),"")</f>
        <v/>
      </c>
      <c r="S121" s="500"/>
    </row>
    <row r="122" spans="1:19" x14ac:dyDescent="0.2">
      <c r="A122" s="16"/>
      <c r="B122" s="25" t="str">
        <f>"Monthly Outgoings Fixed - " &amp;'Outgoings - Fixed'!B69</f>
        <v>Monthly Outgoings Fixed - Other essential costs</v>
      </c>
      <c r="C122" s="25"/>
      <c r="D122" s="65"/>
      <c r="E122" s="65"/>
      <c r="F122" s="27" t="s">
        <v>164</v>
      </c>
      <c r="G122" s="18"/>
      <c r="H122" s="27" t="s">
        <v>165</v>
      </c>
      <c r="P122" s="468" t="b">
        <f>IF(Q122="",FALSE,TRUE)</f>
        <v>0</v>
      </c>
      <c r="Q122" s="465" t="str">
        <f>IF(COUNTIF(P123:P126,TRUE)&gt;0,B122,"")</f>
        <v/>
      </c>
      <c r="S122" s="502" t="str">
        <f>IF(COUNTIF(P123:P126,TRUE)&gt;0,Q122,"")</f>
        <v/>
      </c>
    </row>
    <row r="123" spans="1:19" x14ac:dyDescent="0.2">
      <c r="A123" s="16"/>
      <c r="B123" s="400">
        <f>'Outgoings - Fixed'!A70</f>
        <v>68</v>
      </c>
      <c r="C123" s="29">
        <f>'Outgoings - Fixed'!B70</f>
        <v>0</v>
      </c>
      <c r="D123" s="26"/>
      <c r="E123" s="26"/>
      <c r="F123" s="31">
        <f>'Outgoings - Fixed'!D70</f>
        <v>0</v>
      </c>
      <c r="G123" s="32" t="str">
        <f>'Outgoings - Fixed'!F70</f>
        <v>M</v>
      </c>
      <c r="H123" s="31">
        <f>IF(G123="W",F123*52/12,IF(OR(G123="M",LEN(G123)=0),F123,IF(G123="Q",F123/3,IF(G123="F",F123*26/12,IF(OR(G123="A",G123="Y"),F123/12,F123)))))</f>
        <v>0</v>
      </c>
      <c r="P123" s="469" t="b">
        <f>VLOOKUP(Conversions!B123,'Outgoings - Fixed'!$A$4:$H$73,8,FALSE)</f>
        <v>0</v>
      </c>
      <c r="Q123" s="470" t="str">
        <f>IF(P123=TRUE,CONCATENATE('Outgoings - Fixed'!$B$69," / ",'Outgoings - Fixed'!B70," / ",'Outgoings - Fixed'!J70),"")</f>
        <v/>
      </c>
      <c r="S123" s="500" t="str">
        <f>IF(P123=TRUE,'Outgoings - Fixed'!J70,"")</f>
        <v/>
      </c>
    </row>
    <row r="124" spans="1:19" x14ac:dyDescent="0.2">
      <c r="A124" s="16"/>
      <c r="B124" s="401">
        <f>'Outgoings - Fixed'!A71</f>
        <v>69</v>
      </c>
      <c r="C124" s="103" t="str">
        <f>IF('Outgoings - Fixed'!B71="","",'Outgoings - Fixed'!B71)</f>
        <v/>
      </c>
      <c r="D124" s="37"/>
      <c r="E124" s="37"/>
      <c r="F124" s="38">
        <f>'Outgoings - Fixed'!D71</f>
        <v>0</v>
      </c>
      <c r="G124" s="39" t="str">
        <f>'Outgoings - Fixed'!F71</f>
        <v>M</v>
      </c>
      <c r="H124" s="38">
        <f>IF(G124="W",F124*52/12,IF(OR(G124="M",LEN(G124)=0),F124,IF(G124="Q",F124/3,IF(G124="F",F124*26/12,IF(OR(G124="A",G124="Y"),F124/12,F124)))))</f>
        <v>0</v>
      </c>
      <c r="P124" s="469" t="b">
        <f>VLOOKUP(Conversions!B124,'Outgoings - Fixed'!$A$4:$H$73,8,FALSE)</f>
        <v>0</v>
      </c>
      <c r="Q124" s="470" t="str">
        <f>IF(P124=TRUE,CONCATENATE('Outgoings - Fixed'!$B$69," / ",'Outgoings - Fixed'!B71," / ",'Outgoings - Fixed'!J71),"")</f>
        <v/>
      </c>
      <c r="S124" s="500" t="str">
        <f>IF(P124=TRUE,'Outgoings - Fixed'!J71,"")</f>
        <v/>
      </c>
    </row>
    <row r="125" spans="1:19" x14ac:dyDescent="0.2">
      <c r="A125" s="16"/>
      <c r="B125" s="401">
        <f>'Outgoings - Fixed'!A72</f>
        <v>70</v>
      </c>
      <c r="C125" s="103" t="str">
        <f>IF('Outgoings - Fixed'!B72="","",'Outgoings - Fixed'!B72)</f>
        <v/>
      </c>
      <c r="D125" s="37"/>
      <c r="E125" s="37"/>
      <c r="F125" s="38">
        <f>'Outgoings - Fixed'!D72</f>
        <v>0</v>
      </c>
      <c r="G125" s="39" t="str">
        <f>'Outgoings - Fixed'!F72</f>
        <v>M</v>
      </c>
      <c r="H125" s="38">
        <f>IF(G125="W",F125*52/12,IF(OR(G125="M",LEN(G125)=0),F125,IF(G125="Q",F125/3,IF(G125="F",F125*26/12,IF(OR(G125="A",G125="Y"),F125/12,F125)))))</f>
        <v>0</v>
      </c>
      <c r="P125" s="469" t="b">
        <f>VLOOKUP(Conversions!B125,'Outgoings - Fixed'!$A$4:$H$73,8,FALSE)</f>
        <v>0</v>
      </c>
      <c r="Q125" s="470" t="str">
        <f>IF(P125=TRUE,CONCATENATE('Outgoings - Fixed'!$B$69," / ",'Outgoings - Fixed'!B72," / ",'Outgoings - Fixed'!J72),"")</f>
        <v/>
      </c>
      <c r="S125" s="500" t="str">
        <f>IF(P125=TRUE,'Outgoings - Fixed'!J72,"")</f>
        <v/>
      </c>
    </row>
    <row r="126" spans="1:19" x14ac:dyDescent="0.2">
      <c r="A126" s="16"/>
      <c r="B126" s="401">
        <f>'Outgoings - Fixed'!A73</f>
        <v>71</v>
      </c>
      <c r="C126" s="103" t="str">
        <f>IF('Outgoings - Fixed'!B73="","",'Outgoings - Fixed'!B73)</f>
        <v/>
      </c>
      <c r="D126" s="26"/>
      <c r="E126" s="26"/>
      <c r="F126" s="38">
        <f>'Outgoings - Fixed'!D73</f>
        <v>0</v>
      </c>
      <c r="G126" s="39" t="str">
        <f>'Outgoings - Fixed'!F73</f>
        <v>M</v>
      </c>
      <c r="H126" s="38">
        <f>IF(G126="W",F126*52/12,IF(OR(G126="M",LEN(G126)=0),F126,IF(G126="Q",F126/3,IF(G126="F",F126*26/12,IF(OR(G126="A",G126="Y"),F126/12,F126)))))</f>
        <v>0</v>
      </c>
      <c r="P126" s="469" t="b">
        <f>VLOOKUP(Conversions!B126,'Outgoings - Fixed'!$A$4:$H$73,8,FALSE)</f>
        <v>0</v>
      </c>
      <c r="Q126" s="470" t="str">
        <f>IF(P126=TRUE,CONCATENATE('Outgoings - Fixed'!$B$69," / ",'Outgoings - Fixed'!B73," / ",'Outgoings - Fixed'!J73),"")</f>
        <v/>
      </c>
      <c r="S126" s="500" t="str">
        <f>IF(P126=TRUE,'Outgoings - Fixed'!J73,"")</f>
        <v/>
      </c>
    </row>
    <row r="127" spans="1:19" x14ac:dyDescent="0.2">
      <c r="A127" s="16"/>
      <c r="B127" s="499"/>
      <c r="C127" s="103"/>
      <c r="D127" s="26"/>
      <c r="E127" s="26"/>
      <c r="F127" s="41"/>
      <c r="G127" s="42"/>
      <c r="H127" s="38"/>
      <c r="P127" s="466" t="b">
        <f>IF(P122=TRUE,TRUE,FALSE)</f>
        <v>0</v>
      </c>
      <c r="Q127" s="467" t="s">
        <v>320</v>
      </c>
      <c r="S127" s="500" t="str">
        <f>Q127</f>
        <v>"</v>
      </c>
    </row>
    <row r="128" spans="1:19" x14ac:dyDescent="0.2">
      <c r="A128" s="16"/>
      <c r="B128" s="43"/>
      <c r="C128" s="44" t="str">
        <f>'Outgoings - Fixed'!B74</f>
        <v>Total other essential costs per month</v>
      </c>
      <c r="D128" s="37"/>
      <c r="E128" s="37"/>
      <c r="F128" s="37"/>
      <c r="G128" s="68"/>
      <c r="H128" s="46">
        <f>SUM(H123:H127)</f>
        <v>0</v>
      </c>
      <c r="P128" s="49"/>
      <c r="Q128" s="66"/>
      <c r="S128" s="500"/>
    </row>
    <row r="129" spans="1:19" x14ac:dyDescent="0.2">
      <c r="A129" s="16"/>
      <c r="B129" s="43"/>
      <c r="C129" s="98" t="str">
        <f>'Outgoings - Fixed'!B76</f>
        <v>Monthly total fixed cost outgoings</v>
      </c>
      <c r="D129" s="37"/>
      <c r="E129" s="37"/>
      <c r="F129" s="37"/>
      <c r="G129" s="68"/>
      <c r="H129" s="46">
        <f>H128+H120+H113+H104+H97+H85+H75+H69+H61</f>
        <v>0</v>
      </c>
      <c r="P129" s="49"/>
      <c r="Q129" s="66"/>
      <c r="S129" s="500"/>
    </row>
    <row r="130" spans="1:19" x14ac:dyDescent="0.2">
      <c r="A130" s="16"/>
      <c r="B130" s="69"/>
      <c r="C130" s="27"/>
      <c r="D130" s="37"/>
      <c r="E130" s="37"/>
      <c r="F130" s="49"/>
      <c r="G130" s="49"/>
      <c r="H130" s="49"/>
      <c r="P130" s="49"/>
      <c r="Q130" s="66"/>
      <c r="S130" s="500"/>
    </row>
    <row r="131" spans="1:19" x14ac:dyDescent="0.2">
      <c r="A131" s="16"/>
      <c r="B131" s="69"/>
      <c r="C131" s="27"/>
      <c r="D131" s="37"/>
      <c r="E131" s="37"/>
      <c r="F131" s="49"/>
      <c r="G131" s="49"/>
      <c r="H131" s="49"/>
      <c r="P131" s="49"/>
      <c r="Q131" s="66"/>
      <c r="S131" s="500"/>
    </row>
    <row r="132" spans="1:19" x14ac:dyDescent="0.2">
      <c r="A132" s="16"/>
      <c r="B132" s="25" t="str">
        <f>"Monthly Outgoings Flexible - " &amp;'Outgoings - Flexible'!B3</f>
        <v>Monthly Outgoings Flexible - Communications and leisure</v>
      </c>
      <c r="C132" s="25"/>
      <c r="D132" s="65"/>
      <c r="E132" s="65"/>
      <c r="F132" s="27" t="s">
        <v>164</v>
      </c>
      <c r="G132" s="18"/>
      <c r="H132" s="27" t="s">
        <v>165</v>
      </c>
      <c r="P132" s="468" t="b">
        <f>IF(Q132="",FALSE,TRUE)</f>
        <v>0</v>
      </c>
      <c r="Q132" s="465" t="str">
        <f>IF(COUNTIF(P133:P139,TRUE)&gt;0,B132,"")</f>
        <v/>
      </c>
      <c r="S132" s="502" t="str">
        <f>IF(COUNTIF(P133:P139,TRUE)&gt;0,Q132,"")</f>
        <v/>
      </c>
    </row>
    <row r="133" spans="1:19" x14ac:dyDescent="0.2">
      <c r="A133" s="16"/>
      <c r="B133" s="29">
        <f>'Outgoings - Flexible'!A4</f>
        <v>72</v>
      </c>
      <c r="C133" s="29" t="str">
        <f>'Outgoings - Flexible'!B4</f>
        <v>Home phone, internet, TV package  
(including film subscriptions)</v>
      </c>
      <c r="D133" s="26"/>
      <c r="E133" s="26"/>
      <c r="F133" s="31">
        <f>'Outgoings - Flexible'!D4</f>
        <v>0</v>
      </c>
      <c r="G133" s="32" t="str">
        <f>'Outgoings - Flexible'!F4</f>
        <v>M</v>
      </c>
      <c r="H133" s="31">
        <f t="shared" ref="H133:H139" si="5">IF(G133="W",F133*52/12,IF(OR(G133="M",LEN(G133)=0),F133,IF(G133="Q",F133/3,IF(G133="F",F133*26/12,IF(OR(G133="A",G133="Y"),F133/12,F133)))))</f>
        <v>0</v>
      </c>
      <c r="P133" s="473" t="b">
        <f>VLOOKUP(Conversions!B133,'Outgoings - Flexible'!$A$4:$H$66,8,FALSE)</f>
        <v>0</v>
      </c>
      <c r="Q133" s="467" t="str">
        <f>IF(P133=TRUE,CONCATENATE('Outgoings - Flexible'!$B$3," / ",'Outgoings - Flexible'!B4," / ",'Outgoings - Flexible'!J4),"")</f>
        <v/>
      </c>
      <c r="S133" s="500" t="str">
        <f>IF(P133=TRUE,'Outgoings - Flexible'!J4,"")</f>
        <v/>
      </c>
    </row>
    <row r="134" spans="1:19" x14ac:dyDescent="0.2">
      <c r="A134" s="16"/>
      <c r="B134" s="35">
        <f>'Outgoings - Flexible'!A5</f>
        <v>73</v>
      </c>
      <c r="C134" s="35" t="str">
        <f>'Outgoings - Flexible'!B5</f>
        <v xml:space="preserve">Mobile phone </v>
      </c>
      <c r="D134" s="37"/>
      <c r="E134" s="37"/>
      <c r="F134" s="38">
        <f>'Outgoings - Flexible'!D5</f>
        <v>0</v>
      </c>
      <c r="G134" s="39" t="str">
        <f>'Outgoings - Flexible'!F5</f>
        <v>M</v>
      </c>
      <c r="H134" s="38">
        <f t="shared" si="5"/>
        <v>0</v>
      </c>
      <c r="P134" s="473" t="b">
        <f>VLOOKUP(Conversions!B134,'Outgoings - Flexible'!$A$4:$H$66,8,FALSE)</f>
        <v>0</v>
      </c>
      <c r="Q134" s="467" t="str">
        <f>IF(P134=TRUE,CONCATENATE('Outgoings - Flexible'!$B$3," / ",'Outgoings - Flexible'!B5," / ",'Outgoings - Flexible'!J5),"")</f>
        <v/>
      </c>
      <c r="S134" s="500" t="str">
        <f>IF(P134=TRUE,'Outgoings - Flexible'!J5,"")</f>
        <v/>
      </c>
    </row>
    <row r="135" spans="1:19" x14ac:dyDescent="0.2">
      <c r="A135" s="16"/>
      <c r="B135" s="35">
        <f>'Outgoings - Flexible'!A6</f>
        <v>74</v>
      </c>
      <c r="C135" s="35" t="str">
        <f>'Outgoings - Flexible'!B6</f>
        <v>Hobbies, leisure or sport  
(e.g. socialising, eating out, outings, clubs, leisure courses)</v>
      </c>
      <c r="D135" s="37"/>
      <c r="E135" s="37"/>
      <c r="F135" s="38">
        <f>'Outgoings - Flexible'!D6</f>
        <v>0</v>
      </c>
      <c r="G135" s="39" t="str">
        <f>'Outgoings - Flexible'!F6</f>
        <v>M</v>
      </c>
      <c r="H135" s="38">
        <f t="shared" si="5"/>
        <v>0</v>
      </c>
      <c r="P135" s="473" t="b">
        <f>VLOOKUP(Conversions!B135,'Outgoings - Flexible'!$A$4:$H$66,8,FALSE)</f>
        <v>0</v>
      </c>
      <c r="Q135" s="467" t="str">
        <f>IF(P135=TRUE,CONCATENATE('Outgoings - Flexible'!$B$3," / ",'Outgoings - Flexible'!B6," / ",'Outgoings - Flexible'!J6),"")</f>
        <v/>
      </c>
      <c r="S135" s="500" t="str">
        <f>IF(P135=TRUE,'Outgoings - Flexible'!J6,"")</f>
        <v/>
      </c>
    </row>
    <row r="136" spans="1:19" x14ac:dyDescent="0.2">
      <c r="A136" s="16"/>
      <c r="B136" s="35">
        <f>'Outgoings - Flexible'!A7</f>
        <v>75</v>
      </c>
      <c r="C136" s="35" t="str">
        <f>'Outgoings - Flexible'!B7</f>
        <v>Gifts (e.g. birthdays, festivals, charity donations)</v>
      </c>
      <c r="D136" s="37"/>
      <c r="E136" s="37"/>
      <c r="F136" s="38">
        <f>'Outgoings - Flexible'!D7</f>
        <v>0</v>
      </c>
      <c r="G136" s="39" t="str">
        <f>'Outgoings - Flexible'!F7</f>
        <v>M</v>
      </c>
      <c r="H136" s="38">
        <f t="shared" si="5"/>
        <v>0</v>
      </c>
      <c r="P136" s="473" t="b">
        <f>VLOOKUP(Conversions!B136,'Outgoings - Flexible'!$A$4:$H$66,8,FALSE)</f>
        <v>0</v>
      </c>
      <c r="Q136" s="467" t="str">
        <f>IF(P136=TRUE,CONCATENATE('Outgoings - Flexible'!$B$3," / ",'Outgoings - Flexible'!B7," / ",'Outgoings - Flexible'!J7),"")</f>
        <v/>
      </c>
      <c r="S136" s="500" t="str">
        <f>IF(P136=TRUE,'Outgoings - Flexible'!J7,"")</f>
        <v/>
      </c>
    </row>
    <row r="137" spans="1:19" x14ac:dyDescent="0.2">
      <c r="A137" s="16"/>
      <c r="B137" s="35">
        <f>'Outgoings - Flexible'!A8</f>
        <v>76</v>
      </c>
      <c r="C137" s="35" t="str">
        <f>'Outgoings - Flexible'!B8</f>
        <v>Pocket money</v>
      </c>
      <c r="D137" s="37"/>
      <c r="E137" s="37"/>
      <c r="F137" s="38">
        <f>'Outgoings - Flexible'!D8</f>
        <v>0</v>
      </c>
      <c r="G137" s="39" t="str">
        <f>'Outgoings - Flexible'!F8</f>
        <v>M</v>
      </c>
      <c r="H137" s="38">
        <f t="shared" si="5"/>
        <v>0</v>
      </c>
      <c r="P137" s="473" t="b">
        <f>VLOOKUP(Conversions!B137,'Outgoings - Flexible'!$A$4:$H$66,8,FALSE)</f>
        <v>0</v>
      </c>
      <c r="Q137" s="467" t="str">
        <f>IF(P137=TRUE,CONCATENATE('Outgoings - Flexible'!$B$3," / ",'Outgoings - Flexible'!B8," / ",'Outgoings - Flexible'!J8),"")</f>
        <v/>
      </c>
      <c r="S137" s="500" t="str">
        <f>IF(P137=TRUE,'Outgoings - Flexible'!J8,"")</f>
        <v/>
      </c>
    </row>
    <row r="138" spans="1:19" x14ac:dyDescent="0.2">
      <c r="A138" s="16"/>
      <c r="B138" s="35">
        <f>'Outgoings - Flexible'!A9</f>
        <v>77</v>
      </c>
      <c r="C138" s="35" t="str">
        <f>'Outgoings - Flexible'!B9</f>
        <v>Newspapers, magazines, stationery and postage</v>
      </c>
      <c r="D138" s="37"/>
      <c r="E138" s="37"/>
      <c r="F138" s="38">
        <f>'Outgoings - Flexible'!D9</f>
        <v>0</v>
      </c>
      <c r="G138" s="39" t="str">
        <f>'Outgoings - Flexible'!F9</f>
        <v>M</v>
      </c>
      <c r="H138" s="38">
        <f t="shared" si="5"/>
        <v>0</v>
      </c>
      <c r="P138" s="473" t="b">
        <f>VLOOKUP(Conversions!B138,'Outgoings - Flexible'!$A$4:$H$66,8,FALSE)</f>
        <v>0</v>
      </c>
      <c r="Q138" s="467" t="str">
        <f>IF(P138=TRUE,CONCATENATE('Outgoings - Flexible'!$B$3," / ",'Outgoings - Flexible'!B9," / ",'Outgoings - Flexible'!J9),"")</f>
        <v/>
      </c>
      <c r="S138" s="500" t="str">
        <f>IF(P138=TRUE,'Outgoings - Flexible'!J9,"")</f>
        <v/>
      </c>
    </row>
    <row r="139" spans="1:19" x14ac:dyDescent="0.2">
      <c r="A139" s="16"/>
      <c r="B139" s="35">
        <f>'Outgoings - Flexible'!A10</f>
        <v>78</v>
      </c>
      <c r="C139" s="35" t="str">
        <f>'Outgoings - Flexible'!B10</f>
        <v>Other costs</v>
      </c>
      <c r="D139" s="37"/>
      <c r="E139" s="37"/>
      <c r="F139" s="38">
        <f>'Outgoings - Flexible'!D10</f>
        <v>0</v>
      </c>
      <c r="G139" s="39" t="str">
        <f>'Outgoings - Flexible'!F10</f>
        <v>M</v>
      </c>
      <c r="H139" s="38">
        <f t="shared" si="5"/>
        <v>0</v>
      </c>
      <c r="P139" s="473" t="b">
        <f>VLOOKUP(Conversions!B139,'Outgoings - Flexible'!$A$4:$H$66,8,FALSE)</f>
        <v>0</v>
      </c>
      <c r="Q139" s="467" t="str">
        <f>IF(P139=TRUE,CONCATENATE('Outgoings - Flexible'!$B$3," / ",'Outgoings - Flexible'!B10," / ",'Outgoings - Flexible'!J10),"")</f>
        <v/>
      </c>
      <c r="S139" s="500" t="str">
        <f>IF(P139=TRUE,'Outgoings - Flexible'!J10,"")</f>
        <v/>
      </c>
    </row>
    <row r="140" spans="1:19" x14ac:dyDescent="0.2">
      <c r="A140" s="16"/>
      <c r="B140" s="67"/>
      <c r="C140" s="103"/>
      <c r="D140" s="26"/>
      <c r="E140" s="26"/>
      <c r="F140" s="41"/>
      <c r="G140" s="42"/>
      <c r="H140" s="38"/>
      <c r="P140" s="466" t="b">
        <f>IF(P132=TRUE,TRUE,FALSE)</f>
        <v>0</v>
      </c>
      <c r="Q140" s="467" t="s">
        <v>320</v>
      </c>
      <c r="S140" s="500" t="str">
        <f>Q140</f>
        <v>"</v>
      </c>
    </row>
    <row r="141" spans="1:19" x14ac:dyDescent="0.2">
      <c r="A141" s="16"/>
      <c r="B141" s="43"/>
      <c r="C141" s="44" t="str">
        <f>'Outgoings - Flexible'!B11</f>
        <v>Total communications and leisure costs per month</v>
      </c>
      <c r="D141" s="37"/>
      <c r="E141" s="37"/>
      <c r="F141" s="37"/>
      <c r="G141" s="68"/>
      <c r="H141" s="46">
        <f>SUM(H133:H140)</f>
        <v>0</v>
      </c>
      <c r="P141" s="50"/>
      <c r="Q141" s="66"/>
      <c r="S141" s="500"/>
    </row>
    <row r="142" spans="1:19" x14ac:dyDescent="0.2">
      <c r="A142" s="14"/>
      <c r="B142" s="69"/>
      <c r="C142" s="27"/>
      <c r="D142" s="37"/>
      <c r="E142" s="37"/>
      <c r="F142" s="49"/>
      <c r="G142" s="49"/>
      <c r="H142" s="49"/>
      <c r="P142" s="50"/>
      <c r="Q142" s="15"/>
      <c r="S142" s="500"/>
    </row>
    <row r="143" spans="1:19" x14ac:dyDescent="0.2">
      <c r="A143" s="16"/>
      <c r="B143" s="25" t="str">
        <f>"Monthly Outgoings Flexible - " &amp;'Outgoings - Flexible'!B13</f>
        <v xml:space="preserve">Monthly Outgoings Flexible - Food and housekeeping </v>
      </c>
      <c r="C143" s="14"/>
      <c r="D143" s="37"/>
      <c r="E143" s="37"/>
      <c r="F143" s="27" t="s">
        <v>164</v>
      </c>
      <c r="G143" s="18"/>
      <c r="H143" s="27" t="s">
        <v>165</v>
      </c>
      <c r="P143" s="468" t="b">
        <f>IF(Q143="",FALSE,TRUE)</f>
        <v>0</v>
      </c>
      <c r="Q143" s="465" t="str">
        <f>IF(COUNTIF(P144:P152,TRUE)&gt;0,B143,"")</f>
        <v/>
      </c>
      <c r="S143" s="502" t="str">
        <f>IF(COUNTIF(P144:P152,TRUE)&gt;0,Q143,"")</f>
        <v/>
      </c>
    </row>
    <row r="144" spans="1:19" x14ac:dyDescent="0.2">
      <c r="A144" s="16"/>
      <c r="B144" s="29">
        <f>'Outgoings - Flexible'!A14</f>
        <v>79</v>
      </c>
      <c r="C144" s="29" t="str">
        <f>'Outgoings - Flexible'!B14</f>
        <v>Groceries (e.g. food, pet food,  
non-alcoholic drinks, cleaning)</v>
      </c>
      <c r="D144" s="37"/>
      <c r="E144" s="37"/>
      <c r="F144" s="31">
        <f>'Outgoings - Flexible'!D14</f>
        <v>0</v>
      </c>
      <c r="G144" s="32" t="str">
        <f>'Outgoings - Flexible'!F14</f>
        <v>M</v>
      </c>
      <c r="H144" s="31">
        <f t="shared" ref="H144:H152" si="6">IF(G144="W",F144*52/12,IF(OR(G144="M",LEN(G144)=0),F144,IF(G144="Q",F144/3,IF(G144="F",F144*26/12,IF(OR(G144="A",G144="Y"),F144/12,F144)))))</f>
        <v>0</v>
      </c>
      <c r="P144" s="473" t="b">
        <f>VLOOKUP(Conversions!B144,'Outgoings - Flexible'!$A$4:$H$66,8,FALSE)</f>
        <v>0</v>
      </c>
      <c r="Q144" s="467" t="str">
        <f>IF(P144=TRUE,CONCATENATE('Outgoings - Flexible'!$B$13," / ",'Outgoings - Flexible'!B14," / ",'Outgoings - Flexible'!J14),"")</f>
        <v/>
      </c>
      <c r="S144" s="500" t="str">
        <f>IF(P144=TRUE,'Outgoings - Flexible'!J14,"")</f>
        <v/>
      </c>
    </row>
    <row r="145" spans="1:19" x14ac:dyDescent="0.2">
      <c r="A145" s="16"/>
      <c r="B145" s="71">
        <f>'Outgoings - Flexible'!A15</f>
        <v>80</v>
      </c>
      <c r="C145" s="72" t="str">
        <f>'Outgoings - Flexible'!B15</f>
        <v>Nappies and baby items</v>
      </c>
      <c r="D145" s="37"/>
      <c r="E145" s="37"/>
      <c r="F145" s="38">
        <f>'Outgoings - Flexible'!D15</f>
        <v>0</v>
      </c>
      <c r="G145" s="39" t="str">
        <f>'Outgoings - Flexible'!F15</f>
        <v>M</v>
      </c>
      <c r="H145" s="38">
        <f t="shared" si="6"/>
        <v>0</v>
      </c>
      <c r="P145" s="473" t="b">
        <f>VLOOKUP(Conversions!B145,'Outgoings - Flexible'!$A$4:$H$66,8,FALSE)</f>
        <v>0</v>
      </c>
      <c r="Q145" s="467" t="str">
        <f>IF(P145=TRUE,CONCATENATE('Outgoings - Flexible'!$B$13," / ",'Outgoings - Flexible'!B15," / ",'Outgoings - Flexible'!J15),"")</f>
        <v/>
      </c>
      <c r="S145" s="500" t="str">
        <f>IF(P145=TRUE,'Outgoings - Flexible'!J15,"")</f>
        <v/>
      </c>
    </row>
    <row r="146" spans="1:19" x14ac:dyDescent="0.2">
      <c r="A146" s="16"/>
      <c r="B146" s="71">
        <f>'Outgoings - Flexible'!A16</f>
        <v>81</v>
      </c>
      <c r="C146" s="72" t="str">
        <f>'Outgoings - Flexible'!B16</f>
        <v>School meals and meals at work</v>
      </c>
      <c r="D146" s="37"/>
      <c r="E146" s="37"/>
      <c r="F146" s="38">
        <f>'Outgoings - Flexible'!D16</f>
        <v>0</v>
      </c>
      <c r="G146" s="39" t="str">
        <f>'Outgoings - Flexible'!F16</f>
        <v>M</v>
      </c>
      <c r="H146" s="38">
        <f t="shared" si="6"/>
        <v>0</v>
      </c>
      <c r="P146" s="473" t="b">
        <f>VLOOKUP(Conversions!B146,'Outgoings - Flexible'!$A$4:$H$66,8,FALSE)</f>
        <v>0</v>
      </c>
      <c r="Q146" s="467" t="str">
        <f>IF(P146=TRUE,CONCATENATE('Outgoings - Flexible'!$B$13," / ",'Outgoings - Flexible'!B16," / ",'Outgoings - Flexible'!J16),"")</f>
        <v/>
      </c>
      <c r="S146" s="500" t="str">
        <f>IF(P146=TRUE,'Outgoings - Flexible'!J16,"")</f>
        <v/>
      </c>
    </row>
    <row r="147" spans="1:19" x14ac:dyDescent="0.2">
      <c r="A147" s="16"/>
      <c r="B147" s="71">
        <f>'Outgoings - Flexible'!A17</f>
        <v>82</v>
      </c>
      <c r="C147" s="72" t="str">
        <f>'Outgoings - Flexible'!B17</f>
        <v>Laundry and dry cleaning</v>
      </c>
      <c r="D147" s="37"/>
      <c r="E147" s="37"/>
      <c r="F147" s="38">
        <f>'Outgoings - Flexible'!D17</f>
        <v>0</v>
      </c>
      <c r="G147" s="39" t="str">
        <f>'Outgoings - Flexible'!F17</f>
        <v>M</v>
      </c>
      <c r="H147" s="38">
        <f t="shared" si="6"/>
        <v>0</v>
      </c>
      <c r="P147" s="473" t="b">
        <f>VLOOKUP(Conversions!B147,'Outgoings - Flexible'!$A$4:$H$66,8,FALSE)</f>
        <v>0</v>
      </c>
      <c r="Q147" s="467" t="str">
        <f>IF(P147=TRUE,CONCATENATE('Outgoings - Flexible'!$B$13," / ",'Outgoings - Flexible'!B17," / ",'Outgoings - Flexible'!J17),"")</f>
        <v/>
      </c>
      <c r="S147" s="500" t="str">
        <f>IF(P147=TRUE,'Outgoings - Flexible'!J17,"")</f>
        <v/>
      </c>
    </row>
    <row r="148" spans="1:19" x14ac:dyDescent="0.2">
      <c r="A148" s="16"/>
      <c r="B148" s="71">
        <f>'Outgoings - Flexible'!A18</f>
        <v>83</v>
      </c>
      <c r="C148" s="72" t="str">
        <f>'Outgoings - Flexible'!B18</f>
        <v>Alcohol</v>
      </c>
      <c r="D148" s="37"/>
      <c r="E148" s="37"/>
      <c r="F148" s="38">
        <f>'Outgoings - Flexible'!D18</f>
        <v>0</v>
      </c>
      <c r="G148" s="39" t="str">
        <f>'Outgoings - Flexible'!F18</f>
        <v>M</v>
      </c>
      <c r="H148" s="38">
        <f t="shared" si="6"/>
        <v>0</v>
      </c>
      <c r="P148" s="473" t="b">
        <f>VLOOKUP(Conversions!B148,'Outgoings - Flexible'!$A$4:$H$66,8,FALSE)</f>
        <v>0</v>
      </c>
      <c r="Q148" s="467" t="str">
        <f>IF(P148=TRUE,CONCATENATE('Outgoings - Flexible'!$B$13," / ",'Outgoings - Flexible'!B18," / ",'Outgoings - Flexible'!J18),"")</f>
        <v/>
      </c>
      <c r="S148" s="500" t="str">
        <f>IF(P148=TRUE,'Outgoings - Flexible'!J18,"")</f>
        <v/>
      </c>
    </row>
    <row r="149" spans="1:19" x14ac:dyDescent="0.2">
      <c r="A149" s="16"/>
      <c r="B149" s="35">
        <f>'Outgoings - Flexible'!A19</f>
        <v>84</v>
      </c>
      <c r="C149" s="72" t="str">
        <f>'Outgoings - Flexible'!B19</f>
        <v>Smoking products</v>
      </c>
      <c r="D149" s="37"/>
      <c r="E149" s="37"/>
      <c r="F149" s="38">
        <f>'Outgoings - Flexible'!D19</f>
        <v>0</v>
      </c>
      <c r="G149" s="39" t="str">
        <f>'Outgoings - Flexible'!F19</f>
        <v>M</v>
      </c>
      <c r="H149" s="38">
        <f t="shared" si="6"/>
        <v>0</v>
      </c>
      <c r="P149" s="473" t="b">
        <f>VLOOKUP(Conversions!B149,'Outgoings - Flexible'!$A$4:$H$66,8,FALSE)</f>
        <v>0</v>
      </c>
      <c r="Q149" s="467" t="str">
        <f>IF(P149=TRUE,CONCATENATE('Outgoings - Flexible'!$B$13," / ",'Outgoings - Flexible'!B19," / ",'Outgoings - Flexible'!J19),"")</f>
        <v/>
      </c>
      <c r="S149" s="500" t="str">
        <f>IF(P149=TRUE,'Outgoings - Flexible'!J19,"")</f>
        <v/>
      </c>
    </row>
    <row r="150" spans="1:19" x14ac:dyDescent="0.2">
      <c r="A150" s="16"/>
      <c r="B150" s="35">
        <f>'Outgoings - Flexible'!A20</f>
        <v>85</v>
      </c>
      <c r="C150" s="72" t="str">
        <f>'Outgoings - Flexible'!B20</f>
        <v>Vet bills &amp; pet insurance</v>
      </c>
      <c r="D150" s="37"/>
      <c r="E150" s="37"/>
      <c r="F150" s="38">
        <f>'Outgoings - Flexible'!D20</f>
        <v>0</v>
      </c>
      <c r="G150" s="39" t="str">
        <f>'Outgoings - Flexible'!F20</f>
        <v>M</v>
      </c>
      <c r="H150" s="38">
        <f t="shared" si="6"/>
        <v>0</v>
      </c>
      <c r="P150" s="473" t="b">
        <f>VLOOKUP(Conversions!B150,'Outgoings - Flexible'!$A$4:$H$66,8,FALSE)</f>
        <v>0</v>
      </c>
      <c r="Q150" s="467" t="str">
        <f>IF(P150=TRUE,CONCATENATE('Outgoings - Flexible'!$B$13," / ",'Outgoings - Flexible'!B20," / ",'Outgoings - Flexible'!J20),"")</f>
        <v/>
      </c>
      <c r="S150" s="500" t="str">
        <f>IF(P150=TRUE,'Outgoings - Flexible'!J20,"")</f>
        <v/>
      </c>
    </row>
    <row r="151" spans="1:19" x14ac:dyDescent="0.2">
      <c r="A151" s="16"/>
      <c r="B151" s="35">
        <f>'Outgoings - Flexible'!A21</f>
        <v>86</v>
      </c>
      <c r="C151" s="72" t="str">
        <f>'Outgoings - Flexible'!B21</f>
        <v>House repairs and maintenance</v>
      </c>
      <c r="D151" s="37"/>
      <c r="E151" s="37"/>
      <c r="F151" s="38">
        <f>'Outgoings - Flexible'!D21</f>
        <v>0</v>
      </c>
      <c r="G151" s="39" t="str">
        <f>'Outgoings - Flexible'!F21</f>
        <v>M</v>
      </c>
      <c r="H151" s="38">
        <f t="shared" si="6"/>
        <v>0</v>
      </c>
      <c r="P151" s="473" t="b">
        <f>VLOOKUP(Conversions!B151,'Outgoings - Flexible'!$A$4:$H$66,8,FALSE)</f>
        <v>0</v>
      </c>
      <c r="Q151" s="467" t="str">
        <f>IF(P151=TRUE,CONCATENATE('Outgoings - Flexible'!$B$13," / ",'Outgoings - Flexible'!B21," / ",'Outgoings - Flexible'!J21),"")</f>
        <v/>
      </c>
      <c r="S151" s="500" t="str">
        <f>IF(P151=TRUE,'Outgoings - Flexible'!J21,"")</f>
        <v/>
      </c>
    </row>
    <row r="152" spans="1:19" x14ac:dyDescent="0.2">
      <c r="A152" s="16"/>
      <c r="B152" s="35">
        <f>'Outgoings - Flexible'!A22</f>
        <v>87</v>
      </c>
      <c r="C152" s="72" t="str">
        <f>'Outgoings - Flexible'!B22</f>
        <v>Other costs</v>
      </c>
      <c r="D152" s="37"/>
      <c r="E152" s="37"/>
      <c r="F152" s="38">
        <f>'Outgoings - Flexible'!D22</f>
        <v>0</v>
      </c>
      <c r="G152" s="39" t="str">
        <f>'Outgoings - Flexible'!F22</f>
        <v>M</v>
      </c>
      <c r="H152" s="38">
        <f t="shared" si="6"/>
        <v>0</v>
      </c>
      <c r="P152" s="473" t="b">
        <f>VLOOKUP(Conversions!B152,'Outgoings - Flexible'!$A$4:$H$66,8,FALSE)</f>
        <v>0</v>
      </c>
      <c r="Q152" s="467" t="str">
        <f>IF(P152=TRUE,CONCATENATE('Outgoings - Flexible'!$B$13," / ",'Outgoings - Flexible'!B22," / ",'Outgoings - Flexible'!J22),"")</f>
        <v/>
      </c>
      <c r="S152" s="500" t="str">
        <f>IF(P152=TRUE,'Outgoings - Flexible'!J22,"")</f>
        <v/>
      </c>
    </row>
    <row r="153" spans="1:19" x14ac:dyDescent="0.2">
      <c r="A153" s="16"/>
      <c r="B153" s="104"/>
      <c r="C153" s="72"/>
      <c r="D153" s="37"/>
      <c r="E153" s="37"/>
      <c r="F153" s="41"/>
      <c r="G153" s="42"/>
      <c r="H153" s="41"/>
      <c r="P153" s="466" t="b">
        <f>IF(P143=TRUE,TRUE,FALSE)</f>
        <v>0</v>
      </c>
      <c r="Q153" s="467" t="s">
        <v>320</v>
      </c>
      <c r="S153" s="500" t="str">
        <f>Q153</f>
        <v>"</v>
      </c>
    </row>
    <row r="154" spans="1:19" x14ac:dyDescent="0.2">
      <c r="A154" s="16"/>
      <c r="B154" s="43"/>
      <c r="C154" s="44" t="s">
        <v>132</v>
      </c>
      <c r="D154" s="26"/>
      <c r="E154" s="26"/>
      <c r="F154" s="26"/>
      <c r="G154" s="45"/>
      <c r="H154" s="46">
        <f>SUM(H144:H153)</f>
        <v>0</v>
      </c>
      <c r="P154" s="50"/>
      <c r="Q154" s="66"/>
      <c r="S154" s="500"/>
    </row>
    <row r="155" spans="1:19" x14ac:dyDescent="0.2">
      <c r="A155" s="14"/>
      <c r="B155" s="69"/>
      <c r="C155" s="27"/>
      <c r="D155" s="37"/>
      <c r="E155" s="37"/>
      <c r="F155" s="49"/>
      <c r="G155" s="49"/>
      <c r="H155" s="49"/>
      <c r="P155" s="50"/>
      <c r="Q155" s="15"/>
      <c r="S155" s="500"/>
    </row>
    <row r="156" spans="1:19" x14ac:dyDescent="0.2">
      <c r="A156" s="16"/>
      <c r="B156" s="25" t="str">
        <f>"Monthly Outgoings Flexible - " &amp;'Outgoings - Flexible'!B25</f>
        <v xml:space="preserve">Monthly Outgoings Flexible - Personal costs </v>
      </c>
      <c r="C156" s="51"/>
      <c r="D156" s="26"/>
      <c r="E156" s="26"/>
      <c r="F156" s="27" t="s">
        <v>164</v>
      </c>
      <c r="G156" s="18"/>
      <c r="H156" s="27" t="s">
        <v>165</v>
      </c>
      <c r="P156" s="468" t="b">
        <f>IF(Q156="",FALSE,TRUE)</f>
        <v>0</v>
      </c>
      <c r="Q156" s="465" t="str">
        <f>IF(COUNTIF(P157:P160,TRUE)&gt;0,B156,"")</f>
        <v/>
      </c>
      <c r="S156" s="500" t="str">
        <f>IF(COUNTIF(P157:P160,TRUE)&gt;0,Q156,"")</f>
        <v/>
      </c>
    </row>
    <row r="157" spans="1:19" x14ac:dyDescent="0.2">
      <c r="A157" s="16"/>
      <c r="B157" s="29">
        <f>'Outgoings - Flexible'!A26</f>
        <v>88</v>
      </c>
      <c r="C157" s="70" t="str">
        <f>'Outgoings - Flexible'!B26</f>
        <v>Clothing and footwear</v>
      </c>
      <c r="D157" s="26"/>
      <c r="E157" s="26"/>
      <c r="F157" s="31">
        <f>'Outgoings - Flexible'!D26</f>
        <v>0</v>
      </c>
      <c r="G157" s="32" t="str">
        <f>'Outgoings - Flexible'!F26</f>
        <v>M</v>
      </c>
      <c r="H157" s="31">
        <f>IF(G157="W",F157*52/12,IF(OR(G157="M",LEN(G157)=0),F157,IF(G157="Q",F157/3,IF(G157="F",F157*26/12,IF(OR(G157="A",G157="Y"),F157/12,F157)))))</f>
        <v>0</v>
      </c>
      <c r="P157" s="473" t="b">
        <f>VLOOKUP(Conversions!B157,'Outgoings - Flexible'!$A$4:$H$66,8,FALSE)</f>
        <v>0</v>
      </c>
      <c r="Q157" s="467" t="str">
        <f>IF(P157=TRUE,CONCATENATE('Outgoings - Flexible'!$B$25," / ",'Outgoings - Flexible'!B26," / ",'Outgoings - Flexible'!J26),"")</f>
        <v/>
      </c>
      <c r="S157" s="500" t="str">
        <f>IF(P157=TRUE,'Outgoings - Flexible'!J26,"")</f>
        <v/>
      </c>
    </row>
    <row r="158" spans="1:19" x14ac:dyDescent="0.2">
      <c r="A158" s="16"/>
      <c r="B158" s="71">
        <f>'Outgoings - Flexible'!A27</f>
        <v>89</v>
      </c>
      <c r="C158" s="72" t="str">
        <f>'Outgoings - Flexible'!B27</f>
        <v>Hairdressing</v>
      </c>
      <c r="D158" s="37"/>
      <c r="E158" s="37"/>
      <c r="F158" s="38">
        <f>'Outgoings - Flexible'!D27</f>
        <v>0</v>
      </c>
      <c r="G158" s="39" t="str">
        <f>'Outgoings - Flexible'!F27</f>
        <v>M</v>
      </c>
      <c r="H158" s="38">
        <f>IF(G158="W",F158*52/12,IF(OR(G158="M",LEN(G158)=0),F158,IF(G158="Q",F158/3,IF(G158="F",F158*26/12,IF(OR(G158="A",G158="Y"),F158/12,F158)))))</f>
        <v>0</v>
      </c>
      <c r="P158" s="473" t="b">
        <f>VLOOKUP(Conversions!B158,'Outgoings - Flexible'!$A$4:$H$66,8,FALSE)</f>
        <v>0</v>
      </c>
      <c r="Q158" s="467" t="str">
        <f>IF(P158=TRUE,CONCATENATE('Outgoings - Flexible'!$B$25," / ",'Outgoings - Flexible'!B27," / ",'Outgoings - Flexible'!J27),"")</f>
        <v/>
      </c>
      <c r="S158" s="500" t="str">
        <f>IF(P158=TRUE,'Outgoings - Flexible'!J27,"")</f>
        <v/>
      </c>
    </row>
    <row r="159" spans="1:19" x14ac:dyDescent="0.2">
      <c r="A159" s="16"/>
      <c r="B159" s="71">
        <f>'Outgoings - Flexible'!A28</f>
        <v>90</v>
      </c>
      <c r="C159" s="72" t="str">
        <f>'Outgoings - Flexible'!B28</f>
        <v>Toiletries</v>
      </c>
      <c r="D159" s="37"/>
      <c r="E159" s="37"/>
      <c r="F159" s="38">
        <f>'Outgoings - Flexible'!D28</f>
        <v>0</v>
      </c>
      <c r="G159" s="39" t="str">
        <f>'Outgoings - Flexible'!F28</f>
        <v>M</v>
      </c>
      <c r="H159" s="38">
        <f>IF(G159="W",F159*52/12,IF(OR(G159="M",LEN(G159)=0),F159,IF(G159="Q",F159/3,IF(G159="F",F159*26/12,IF(OR(G159="A",G159="Y"),F159/12,F159)))))</f>
        <v>0</v>
      </c>
      <c r="P159" s="473" t="b">
        <f>VLOOKUP(Conversions!B159,'Outgoings - Flexible'!$A$4:$H$66,8,FALSE)</f>
        <v>0</v>
      </c>
      <c r="Q159" s="467" t="str">
        <f>IF(P159=TRUE,CONCATENATE('Outgoings - Flexible'!$B$25," / ",'Outgoings - Flexible'!B28," / ",'Outgoings - Flexible'!J28),"")</f>
        <v/>
      </c>
      <c r="S159" s="500" t="str">
        <f>IF(P159=TRUE,'Outgoings - Flexible'!J28,"")</f>
        <v/>
      </c>
    </row>
    <row r="160" spans="1:19" x14ac:dyDescent="0.2">
      <c r="A160" s="16"/>
      <c r="B160" s="71">
        <f>'Outgoings - Flexible'!A29</f>
        <v>91</v>
      </c>
      <c r="C160" s="72" t="str">
        <f>'Outgoings - Flexible'!B29</f>
        <v>Other costs</v>
      </c>
      <c r="D160" s="37"/>
      <c r="E160" s="37"/>
      <c r="F160" s="38">
        <f>'Outgoings - Flexible'!D29</f>
        <v>0</v>
      </c>
      <c r="G160" s="39" t="str">
        <f>'Outgoings - Flexible'!F29</f>
        <v>M</v>
      </c>
      <c r="H160" s="38">
        <f>IF(G160="W",F160*52/12,IF(OR(G160="M",LEN(G160)=0),F160,IF(G160="Q",F160/3,IF(G160="F",F160*26/12,IF(OR(G160="A",G160="Y"),F160/12,F160)))))</f>
        <v>0</v>
      </c>
      <c r="P160" s="473" t="b">
        <f>VLOOKUP(Conversions!B160,'Outgoings - Flexible'!$A$4:$H$66,8,FALSE)</f>
        <v>0</v>
      </c>
      <c r="Q160" s="467" t="str">
        <f>IF(P160=TRUE,CONCATENATE('Outgoings - Flexible'!$B$25," / ",'Outgoings - Flexible'!B29," / ",'Outgoings - Flexible'!J29),"")</f>
        <v/>
      </c>
      <c r="S160" s="500" t="str">
        <f>IF(P160=TRUE,'Outgoings - Flexible'!J29,"")</f>
        <v/>
      </c>
    </row>
    <row r="161" spans="1:19" x14ac:dyDescent="0.2">
      <c r="A161" s="16"/>
      <c r="B161" s="105"/>
      <c r="C161" s="72"/>
      <c r="D161" s="37"/>
      <c r="E161" s="37"/>
      <c r="F161" s="41"/>
      <c r="G161" s="42"/>
      <c r="H161" s="41"/>
      <c r="P161" s="466" t="b">
        <f>IF(P156=TRUE,TRUE,FALSE)</f>
        <v>0</v>
      </c>
      <c r="Q161" s="467" t="s">
        <v>320</v>
      </c>
      <c r="S161" s="500" t="s">
        <v>320</v>
      </c>
    </row>
    <row r="162" spans="1:19" x14ac:dyDescent="0.2">
      <c r="A162" s="16"/>
      <c r="B162" s="106"/>
      <c r="C162" s="107" t="str">
        <f>'Outgoings - Flexible'!B30</f>
        <v>Total personal costs per month</v>
      </c>
      <c r="D162" s="37"/>
      <c r="E162" s="37"/>
      <c r="F162" s="37"/>
      <c r="G162" s="68"/>
      <c r="H162" s="46">
        <f>SUM(H157:H161)</f>
        <v>0</v>
      </c>
      <c r="P162" s="27"/>
      <c r="Q162" s="66"/>
      <c r="S162" s="500"/>
    </row>
    <row r="163" spans="1:19" x14ac:dyDescent="0.2">
      <c r="A163" s="16"/>
      <c r="B163" s="106"/>
      <c r="C163" s="108" t="str">
        <f>'Outgoings - Flexible'!B32</f>
        <v>Monthly total flexible cost outgoings</v>
      </c>
      <c r="D163" s="26"/>
      <c r="E163" s="26"/>
      <c r="F163" s="26"/>
      <c r="G163" s="45"/>
      <c r="H163" s="46">
        <f>H162 + H154 +H141</f>
        <v>0</v>
      </c>
      <c r="P163" s="27"/>
      <c r="Q163" s="66"/>
      <c r="S163" s="500"/>
    </row>
    <row r="164" spans="1:19" x14ac:dyDescent="0.2">
      <c r="A164" s="16"/>
      <c r="B164" s="106"/>
      <c r="C164" s="108" t="str">
        <f>'Outgoings - Flexible'!B34</f>
        <v>Monthly total outgoings</v>
      </c>
      <c r="D164" s="26"/>
      <c r="E164" s="26"/>
      <c r="F164" s="26"/>
      <c r="G164" s="45"/>
      <c r="H164" s="46">
        <f>H129+H163</f>
        <v>0</v>
      </c>
      <c r="P164" s="27"/>
      <c r="Q164" s="66"/>
      <c r="S164" s="500"/>
    </row>
    <row r="165" spans="1:19" x14ac:dyDescent="0.2">
      <c r="A165" s="16"/>
      <c r="B165" s="26"/>
      <c r="C165" s="26"/>
      <c r="D165" s="26"/>
      <c r="E165" s="26"/>
      <c r="F165" s="26"/>
      <c r="G165" s="45"/>
      <c r="H165" s="66"/>
      <c r="P165" s="66"/>
      <c r="Q165" s="66"/>
      <c r="S165" s="500"/>
    </row>
    <row r="166" spans="1:19" x14ac:dyDescent="0.2">
      <c r="A166" s="14"/>
      <c r="B166" s="73" t="str">
        <f>Debts!B3</f>
        <v>Priority debts</v>
      </c>
      <c r="C166" s="25"/>
      <c r="D166" s="17"/>
      <c r="E166" s="74" t="s">
        <v>166</v>
      </c>
      <c r="F166" s="27" t="s">
        <v>167</v>
      </c>
      <c r="G166" s="18"/>
      <c r="H166" s="27" t="s">
        <v>165</v>
      </c>
      <c r="P166" s="468" t="b">
        <f>IF(Q166="",FALSE,TRUE)</f>
        <v>0</v>
      </c>
      <c r="Q166" s="465" t="str">
        <f>IF(COUNTIF(P167:P262,TRUE)&gt;0,B166,"")</f>
        <v/>
      </c>
      <c r="S166" s="502" t="str">
        <f>IF(COUNTIF(P167:P262,TRUE)&gt;0,Q166,"")</f>
        <v/>
      </c>
    </row>
    <row r="167" spans="1:19" x14ac:dyDescent="0.2">
      <c r="A167" s="14"/>
      <c r="B167" s="75">
        <f>Debts!A6</f>
        <v>92</v>
      </c>
      <c r="C167" s="76">
        <f>Debts!B6</f>
        <v>0</v>
      </c>
      <c r="D167" s="77"/>
      <c r="E167" s="31">
        <f>Debts!D6</f>
        <v>0</v>
      </c>
      <c r="F167" s="31">
        <f>Debts!F6</f>
        <v>0</v>
      </c>
      <c r="G167" s="114" t="str">
        <f>Debts!H6</f>
        <v>M</v>
      </c>
      <c r="H167" s="31">
        <f t="shared" ref="H167:H230" si="7">IF(G167="W",F167*52/12,IF(OR(G167="M",LEN(G167)=0),F167,IF(G167="Q",F167/3,IF(G167="F",F167*26/12,IF(OR(G167="A",G167="Y"),F167/12,F167)))))</f>
        <v>0</v>
      </c>
      <c r="P167" s="473" t="b">
        <f>Debts!L6</f>
        <v>0</v>
      </c>
      <c r="Q167" s="467" t="str">
        <f>IF(P167=TRUE,CONCATENATE(Debts!$B$3,"/",Debts!B6,"/",Debts!N6),"")</f>
        <v/>
      </c>
      <c r="S167" s="500" t="str">
        <f>IF(P167=TRUE,CONCATENATE(Debts!B6," - ",Debts!N6),"")</f>
        <v/>
      </c>
    </row>
    <row r="168" spans="1:19" x14ac:dyDescent="0.2">
      <c r="A168" s="14"/>
      <c r="B168" s="78">
        <f>Debts!A7</f>
        <v>93</v>
      </c>
      <c r="C168" s="79">
        <f>Debts!B7</f>
        <v>0</v>
      </c>
      <c r="D168" s="77"/>
      <c r="E168" s="38">
        <f>Debts!D7</f>
        <v>0</v>
      </c>
      <c r="F168" s="38">
        <f>Debts!F7</f>
        <v>0</v>
      </c>
      <c r="G168" s="115" t="str">
        <f>Debts!H7</f>
        <v>M</v>
      </c>
      <c r="H168" s="38">
        <f t="shared" si="7"/>
        <v>0</v>
      </c>
      <c r="P168" s="473" t="b">
        <f>Debts!L7</f>
        <v>0</v>
      </c>
      <c r="Q168" s="467" t="str">
        <f>IF(P168=TRUE,CONCATENATE(Debts!$B$3,"/",Debts!B7,"/",Debts!N7),"")</f>
        <v/>
      </c>
      <c r="S168" s="500" t="str">
        <f>IF(P168=TRUE,CONCATENATE(Debts!B7," - ",Debts!N7),"")</f>
        <v/>
      </c>
    </row>
    <row r="169" spans="1:19" x14ac:dyDescent="0.2">
      <c r="A169" s="14"/>
      <c r="B169" s="78">
        <f>Debts!A8</f>
        <v>94</v>
      </c>
      <c r="C169" s="79">
        <f>Debts!B8</f>
        <v>0</v>
      </c>
      <c r="D169" s="77"/>
      <c r="E169" s="38">
        <f>Debts!D8</f>
        <v>0</v>
      </c>
      <c r="F169" s="38">
        <f>Debts!F8</f>
        <v>0</v>
      </c>
      <c r="G169" s="115" t="str">
        <f>Debts!H8</f>
        <v>M</v>
      </c>
      <c r="H169" s="38">
        <f t="shared" si="7"/>
        <v>0</v>
      </c>
      <c r="P169" s="473" t="b">
        <f>Debts!L8</f>
        <v>0</v>
      </c>
      <c r="Q169" s="467" t="str">
        <f>IF(P169=TRUE,CONCATENATE(Debts!$B$3,"/",Debts!B8,"/",Debts!N8),"")</f>
        <v/>
      </c>
      <c r="S169" s="500" t="str">
        <f>IF(P169=TRUE,CONCATENATE(Debts!B8," - ",Debts!N8),"")</f>
        <v/>
      </c>
    </row>
    <row r="170" spans="1:19" x14ac:dyDescent="0.2">
      <c r="A170" s="14"/>
      <c r="B170" s="78">
        <f>Debts!A9</f>
        <v>95</v>
      </c>
      <c r="C170" s="79">
        <f>Debts!B9</f>
        <v>0</v>
      </c>
      <c r="D170" s="77"/>
      <c r="E170" s="38">
        <f>Debts!D9</f>
        <v>0</v>
      </c>
      <c r="F170" s="38">
        <f>Debts!F9</f>
        <v>0</v>
      </c>
      <c r="G170" s="115" t="str">
        <f>Debts!H9</f>
        <v>M</v>
      </c>
      <c r="H170" s="38">
        <f t="shared" si="7"/>
        <v>0</v>
      </c>
      <c r="P170" s="473" t="b">
        <f>Debts!L9</f>
        <v>0</v>
      </c>
      <c r="Q170" s="467" t="str">
        <f>IF(P170=TRUE,CONCATENATE(Debts!$B$3,"/",Debts!B9,"/",Debts!N9),"")</f>
        <v/>
      </c>
      <c r="S170" s="500" t="str">
        <f>IF(P170=TRUE,CONCATENATE(Debts!B9," - ",Debts!N9),"")</f>
        <v/>
      </c>
    </row>
    <row r="171" spans="1:19" x14ac:dyDescent="0.2">
      <c r="A171" s="14"/>
      <c r="B171" s="78">
        <f>Debts!A10</f>
        <v>96</v>
      </c>
      <c r="C171" s="79">
        <f>Debts!B10</f>
        <v>0</v>
      </c>
      <c r="D171" s="77"/>
      <c r="E171" s="38">
        <f>Debts!D10</f>
        <v>0</v>
      </c>
      <c r="F171" s="38">
        <f>Debts!F10</f>
        <v>0</v>
      </c>
      <c r="G171" s="115" t="str">
        <f>Debts!H10</f>
        <v>M</v>
      </c>
      <c r="H171" s="38">
        <f t="shared" si="7"/>
        <v>0</v>
      </c>
      <c r="P171" s="473" t="b">
        <f>Debts!L10</f>
        <v>0</v>
      </c>
      <c r="Q171" s="467" t="str">
        <f>IF(P171=TRUE,CONCATENATE(Debts!$B$3,"/",Debts!B10,"/",Debts!N10),"")</f>
        <v/>
      </c>
      <c r="S171" s="500" t="str">
        <f>IF(P171=TRUE,CONCATENATE(Debts!B10," - ",Debts!N10),"")</f>
        <v/>
      </c>
    </row>
    <row r="172" spans="1:19" x14ac:dyDescent="0.2">
      <c r="A172" s="14"/>
      <c r="B172" s="78">
        <f>Debts!A11</f>
        <v>97</v>
      </c>
      <c r="C172" s="79">
        <f>Debts!B11</f>
        <v>0</v>
      </c>
      <c r="D172" s="77"/>
      <c r="E172" s="38">
        <f>Debts!D11</f>
        <v>0</v>
      </c>
      <c r="F172" s="38">
        <f>Debts!F11</f>
        <v>0</v>
      </c>
      <c r="G172" s="115" t="str">
        <f>Debts!H11</f>
        <v>M</v>
      </c>
      <c r="H172" s="38">
        <f t="shared" si="7"/>
        <v>0</v>
      </c>
      <c r="P172" s="473" t="b">
        <f>Debts!L11</f>
        <v>0</v>
      </c>
      <c r="Q172" s="467" t="str">
        <f>IF(P172=TRUE,CONCATENATE(Debts!$B$3,"/",Debts!B11,"/",Debts!N11),"")</f>
        <v/>
      </c>
      <c r="S172" s="500" t="str">
        <f>IF(P172=TRUE,CONCATENATE(Debts!B11," - ",Debts!N11),"")</f>
        <v/>
      </c>
    </row>
    <row r="173" spans="1:19" x14ac:dyDescent="0.2">
      <c r="A173" s="14"/>
      <c r="B173" s="78">
        <f>Debts!A12</f>
        <v>98</v>
      </c>
      <c r="C173" s="79">
        <f>Debts!B12</f>
        <v>0</v>
      </c>
      <c r="D173" s="77"/>
      <c r="E173" s="38">
        <f>Debts!D12</f>
        <v>0</v>
      </c>
      <c r="F173" s="38">
        <f>Debts!F12</f>
        <v>0</v>
      </c>
      <c r="G173" s="115" t="str">
        <f>Debts!H12</f>
        <v>M</v>
      </c>
      <c r="H173" s="38">
        <f t="shared" si="7"/>
        <v>0</v>
      </c>
      <c r="P173" s="473" t="b">
        <f>Debts!L12</f>
        <v>0</v>
      </c>
      <c r="Q173" s="467" t="str">
        <f>IF(P173=TRUE,CONCATENATE(Debts!$B$3,"/",Debts!B12,"/",Debts!N12),"")</f>
        <v/>
      </c>
      <c r="S173" s="500" t="str">
        <f>IF(P173=TRUE,CONCATENATE(Debts!B12," - ",Debts!N12),"")</f>
        <v/>
      </c>
    </row>
    <row r="174" spans="1:19" x14ac:dyDescent="0.2">
      <c r="A174" s="14"/>
      <c r="B174" s="78">
        <f>Debts!A13</f>
        <v>99</v>
      </c>
      <c r="C174" s="79">
        <f>Debts!B13</f>
        <v>0</v>
      </c>
      <c r="D174" s="77"/>
      <c r="E174" s="38">
        <f>Debts!D13</f>
        <v>0</v>
      </c>
      <c r="F174" s="38">
        <f>Debts!F13</f>
        <v>0</v>
      </c>
      <c r="G174" s="115" t="str">
        <f>Debts!H13</f>
        <v>M</v>
      </c>
      <c r="H174" s="38">
        <f t="shared" si="7"/>
        <v>0</v>
      </c>
      <c r="P174" s="473" t="b">
        <f>Debts!L13</f>
        <v>0</v>
      </c>
      <c r="Q174" s="467" t="str">
        <f>IF(P174=TRUE,CONCATENATE(Debts!$B$3,"/",Debts!B13,"/",Debts!N13),"")</f>
        <v/>
      </c>
      <c r="S174" s="500" t="str">
        <f>IF(P174=TRUE,CONCATENATE(Debts!B13," - ",Debts!N13),"")</f>
        <v/>
      </c>
    </row>
    <row r="175" spans="1:19" x14ac:dyDescent="0.2">
      <c r="A175" s="14"/>
      <c r="B175" s="78">
        <f>Debts!A14</f>
        <v>100</v>
      </c>
      <c r="C175" s="79">
        <f>Debts!B14</f>
        <v>0</v>
      </c>
      <c r="D175" s="77"/>
      <c r="E175" s="38">
        <f>Debts!D14</f>
        <v>0</v>
      </c>
      <c r="F175" s="38">
        <f>Debts!F14</f>
        <v>0</v>
      </c>
      <c r="G175" s="115" t="str">
        <f>Debts!H14</f>
        <v>M</v>
      </c>
      <c r="H175" s="38">
        <f t="shared" si="7"/>
        <v>0</v>
      </c>
      <c r="P175" s="473" t="b">
        <f>Debts!L14</f>
        <v>0</v>
      </c>
      <c r="Q175" s="467" t="str">
        <f>IF(P175=TRUE,CONCATENATE(Debts!$B$3,"/",Debts!B14,"/",Debts!N14),"")</f>
        <v/>
      </c>
      <c r="S175" s="500" t="str">
        <f>IF(P175=TRUE,CONCATENATE(Debts!B14," - ",Debts!N14),"")</f>
        <v/>
      </c>
    </row>
    <row r="176" spans="1:19" x14ac:dyDescent="0.2">
      <c r="A176" s="14"/>
      <c r="B176" s="78">
        <f>Debts!A15</f>
        <v>101</v>
      </c>
      <c r="C176" s="79">
        <f>Debts!B15</f>
        <v>0</v>
      </c>
      <c r="D176" s="77"/>
      <c r="E176" s="38">
        <f>Debts!D15</f>
        <v>0</v>
      </c>
      <c r="F176" s="38">
        <f>Debts!F15</f>
        <v>0</v>
      </c>
      <c r="G176" s="115" t="str">
        <f>Debts!H15</f>
        <v>M</v>
      </c>
      <c r="H176" s="38">
        <f t="shared" si="7"/>
        <v>0</v>
      </c>
      <c r="P176" s="473" t="b">
        <f>Debts!L15</f>
        <v>0</v>
      </c>
      <c r="Q176" s="467" t="str">
        <f>IF(P176=TRUE,CONCATENATE(Debts!$B$3,"/",Debts!B15,"/",Debts!N15),"")</f>
        <v/>
      </c>
      <c r="S176" s="500" t="str">
        <f>IF(P176=TRUE,CONCATENATE(Debts!B15," - ",Debts!N15),"")</f>
        <v/>
      </c>
    </row>
    <row r="177" spans="1:19" x14ac:dyDescent="0.2">
      <c r="A177" s="14"/>
      <c r="B177" s="78">
        <f>Debts!A16</f>
        <v>102</v>
      </c>
      <c r="C177" s="79">
        <f>Debts!B16</f>
        <v>0</v>
      </c>
      <c r="D177" s="77"/>
      <c r="E177" s="38">
        <f>Debts!D16</f>
        <v>0</v>
      </c>
      <c r="F177" s="38">
        <f>Debts!F16</f>
        <v>0</v>
      </c>
      <c r="G177" s="115" t="str">
        <f>Debts!H16</f>
        <v>M</v>
      </c>
      <c r="H177" s="38">
        <f t="shared" si="7"/>
        <v>0</v>
      </c>
      <c r="P177" s="473" t="b">
        <f>Debts!L16</f>
        <v>0</v>
      </c>
      <c r="Q177" s="467" t="str">
        <f>IF(P177=TRUE,CONCATENATE(Debts!$B$3,"/",Debts!B16,"/",Debts!N16),"")</f>
        <v/>
      </c>
      <c r="S177" s="500" t="str">
        <f>IF(P177=TRUE,CONCATENATE(Debts!B16," - ",Debts!N16),"")</f>
        <v/>
      </c>
    </row>
    <row r="178" spans="1:19" x14ac:dyDescent="0.2">
      <c r="A178" s="14"/>
      <c r="B178" s="78">
        <f>Debts!A17</f>
        <v>103</v>
      </c>
      <c r="C178" s="79">
        <f>Debts!B17</f>
        <v>0</v>
      </c>
      <c r="D178" s="14"/>
      <c r="E178" s="38">
        <f>Debts!D17</f>
        <v>0</v>
      </c>
      <c r="F178" s="38">
        <f>Debts!F17</f>
        <v>0</v>
      </c>
      <c r="G178" s="115" t="str">
        <f>Debts!H17</f>
        <v>M</v>
      </c>
      <c r="H178" s="38">
        <f t="shared" si="7"/>
        <v>0</v>
      </c>
      <c r="P178" s="473" t="b">
        <f>Debts!L17</f>
        <v>0</v>
      </c>
      <c r="Q178" s="467" t="str">
        <f>IF(P178=TRUE,CONCATENATE(Debts!$B$3,"/",Debts!B17,"/",Debts!N17),"")</f>
        <v/>
      </c>
      <c r="S178" s="500" t="str">
        <f>IF(P178=TRUE,CONCATENATE(Debts!B17," - ",Debts!N17),"")</f>
        <v/>
      </c>
    </row>
    <row r="179" spans="1:19" x14ac:dyDescent="0.2">
      <c r="A179" s="14"/>
      <c r="B179" s="78">
        <f>Debts!A18</f>
        <v>104</v>
      </c>
      <c r="C179" s="79">
        <f>Debts!B18</f>
        <v>0</v>
      </c>
      <c r="D179" s="14"/>
      <c r="E179" s="38">
        <f>Debts!D18</f>
        <v>0</v>
      </c>
      <c r="F179" s="38">
        <f>Debts!F18</f>
        <v>0</v>
      </c>
      <c r="G179" s="115" t="str">
        <f>Debts!H18</f>
        <v>M</v>
      </c>
      <c r="H179" s="38">
        <f t="shared" si="7"/>
        <v>0</v>
      </c>
      <c r="P179" s="473" t="b">
        <f>Debts!L18</f>
        <v>0</v>
      </c>
      <c r="Q179" s="467" t="str">
        <f>IF(P179=TRUE,CONCATENATE(Debts!$B$3,"/",Debts!B18,"/",Debts!N18),"")</f>
        <v/>
      </c>
      <c r="S179" s="500" t="str">
        <f>IF(P179=TRUE,CONCATENATE(Debts!B18," - ",Debts!N18),"")</f>
        <v/>
      </c>
    </row>
    <row r="180" spans="1:19" x14ac:dyDescent="0.2">
      <c r="A180" s="14"/>
      <c r="B180" s="78">
        <f>Debts!A19</f>
        <v>105</v>
      </c>
      <c r="C180" s="79">
        <f>Debts!B19</f>
        <v>0</v>
      </c>
      <c r="D180" s="14"/>
      <c r="E180" s="38">
        <f>Debts!D19</f>
        <v>0</v>
      </c>
      <c r="F180" s="38">
        <f>Debts!F19</f>
        <v>0</v>
      </c>
      <c r="G180" s="115" t="str">
        <f>Debts!H19</f>
        <v>M</v>
      </c>
      <c r="H180" s="38">
        <f t="shared" si="7"/>
        <v>0</v>
      </c>
      <c r="P180" s="473" t="b">
        <f>Debts!L19</f>
        <v>0</v>
      </c>
      <c r="Q180" s="467" t="str">
        <f>IF(P180=TRUE,CONCATENATE(Debts!$B$3,"/",Debts!B19,"/",Debts!N19),"")</f>
        <v/>
      </c>
      <c r="S180" s="500" t="str">
        <f>IF(P180=TRUE,CONCATENATE(Debts!B19," - ",Debts!N19),"")</f>
        <v/>
      </c>
    </row>
    <row r="181" spans="1:19" x14ac:dyDescent="0.2">
      <c r="A181" s="14"/>
      <c r="B181" s="78">
        <f>Debts!A20</f>
        <v>106</v>
      </c>
      <c r="C181" s="79">
        <f>Debts!B20</f>
        <v>0</v>
      </c>
      <c r="D181" s="14"/>
      <c r="E181" s="38">
        <f>Debts!D20</f>
        <v>0</v>
      </c>
      <c r="F181" s="38">
        <f>Debts!F20</f>
        <v>0</v>
      </c>
      <c r="G181" s="115" t="str">
        <f>Debts!H20</f>
        <v>M</v>
      </c>
      <c r="H181" s="38">
        <f t="shared" si="7"/>
        <v>0</v>
      </c>
      <c r="P181" s="473" t="b">
        <f>Debts!L20</f>
        <v>0</v>
      </c>
      <c r="Q181" s="467" t="str">
        <f>IF(P181=TRUE,CONCATENATE(Debts!$B$3,"/",Debts!B20,"/",Debts!N20),"")</f>
        <v/>
      </c>
      <c r="S181" s="500" t="str">
        <f>IF(P181=TRUE,CONCATENATE(Debts!B20," - ",Debts!N20),"")</f>
        <v/>
      </c>
    </row>
    <row r="182" spans="1:19" x14ac:dyDescent="0.2">
      <c r="A182" s="14"/>
      <c r="B182" s="78">
        <f>Debts!A21</f>
        <v>107</v>
      </c>
      <c r="C182" s="79">
        <f>Debts!B21</f>
        <v>0</v>
      </c>
      <c r="D182" s="14"/>
      <c r="E182" s="38">
        <f>Debts!D21</f>
        <v>0</v>
      </c>
      <c r="F182" s="38">
        <f>Debts!F21</f>
        <v>0</v>
      </c>
      <c r="G182" s="115" t="str">
        <f>Debts!H21</f>
        <v>M</v>
      </c>
      <c r="H182" s="38">
        <f t="shared" si="7"/>
        <v>0</v>
      </c>
      <c r="P182" s="473" t="b">
        <f>Debts!L21</f>
        <v>0</v>
      </c>
      <c r="Q182" s="467" t="str">
        <f>IF(P182=TRUE,CONCATENATE(Debts!$B$3,"/",Debts!B21,"/",Debts!N21),"")</f>
        <v/>
      </c>
      <c r="S182" s="500" t="str">
        <f>IF(P182=TRUE,CONCATENATE(Debts!B21," - ",Debts!N21),"")</f>
        <v/>
      </c>
    </row>
    <row r="183" spans="1:19" x14ac:dyDescent="0.2">
      <c r="A183" s="14"/>
      <c r="B183" s="78">
        <f>Debts!A22</f>
        <v>108</v>
      </c>
      <c r="C183" s="79">
        <f>Debts!B22</f>
        <v>0</v>
      </c>
      <c r="D183" s="14"/>
      <c r="E183" s="38">
        <f>Debts!D22</f>
        <v>0</v>
      </c>
      <c r="F183" s="38">
        <f>Debts!F22</f>
        <v>0</v>
      </c>
      <c r="G183" s="115" t="str">
        <f>Debts!H22</f>
        <v>M</v>
      </c>
      <c r="H183" s="38">
        <f t="shared" si="7"/>
        <v>0</v>
      </c>
      <c r="P183" s="473" t="b">
        <f>Debts!L22</f>
        <v>0</v>
      </c>
      <c r="Q183" s="467" t="str">
        <f>IF(P183=TRUE,CONCATENATE(Debts!$B$3,"/",Debts!B22,"/",Debts!N22),"")</f>
        <v/>
      </c>
      <c r="S183" s="500" t="str">
        <f>IF(P183=TRUE,CONCATENATE(Debts!B22," - ",Debts!N22),"")</f>
        <v/>
      </c>
    </row>
    <row r="184" spans="1:19" x14ac:dyDescent="0.2">
      <c r="A184" s="14"/>
      <c r="B184" s="78">
        <f>Debts!A23</f>
        <v>109</v>
      </c>
      <c r="C184" s="79">
        <f>Debts!B23</f>
        <v>0</v>
      </c>
      <c r="D184" s="14"/>
      <c r="E184" s="38">
        <f>Debts!D23</f>
        <v>0</v>
      </c>
      <c r="F184" s="38">
        <f>Debts!F23</f>
        <v>0</v>
      </c>
      <c r="G184" s="115" t="str">
        <f>Debts!H23</f>
        <v>M</v>
      </c>
      <c r="H184" s="38">
        <f t="shared" si="7"/>
        <v>0</v>
      </c>
      <c r="P184" s="473" t="b">
        <f>Debts!L23</f>
        <v>0</v>
      </c>
      <c r="Q184" s="467" t="str">
        <f>IF(P184=TRUE,CONCATENATE(Debts!$B$3,"/",Debts!B23,"/",Debts!N23),"")</f>
        <v/>
      </c>
      <c r="S184" s="500" t="str">
        <f>IF(P184=TRUE,CONCATENATE(Debts!B23," - ",Debts!N23),"")</f>
        <v/>
      </c>
    </row>
    <row r="185" spans="1:19" x14ac:dyDescent="0.2">
      <c r="A185" s="14"/>
      <c r="B185" s="78">
        <f>Debts!A24</f>
        <v>110</v>
      </c>
      <c r="C185" s="79">
        <f>Debts!B24</f>
        <v>0</v>
      </c>
      <c r="D185" s="14"/>
      <c r="E185" s="38">
        <f>Debts!D24</f>
        <v>0</v>
      </c>
      <c r="F185" s="38">
        <f>Debts!F24</f>
        <v>0</v>
      </c>
      <c r="G185" s="115" t="str">
        <f>Debts!H24</f>
        <v>M</v>
      </c>
      <c r="H185" s="38">
        <f t="shared" si="7"/>
        <v>0</v>
      </c>
      <c r="P185" s="473" t="b">
        <f>Debts!L24</f>
        <v>0</v>
      </c>
      <c r="Q185" s="467" t="str">
        <f>IF(P185=TRUE,CONCATENATE(Debts!$B$3,"/",Debts!B24,"/",Debts!N24),"")</f>
        <v/>
      </c>
      <c r="S185" s="500" t="str">
        <f>IF(P185=TRUE,CONCATENATE(Debts!B24," - ",Debts!N24),"")</f>
        <v/>
      </c>
    </row>
    <row r="186" spans="1:19" x14ac:dyDescent="0.2">
      <c r="A186" s="14"/>
      <c r="B186" s="78">
        <f>Debts!A25</f>
        <v>111</v>
      </c>
      <c r="C186" s="79">
        <f>Debts!B25</f>
        <v>0</v>
      </c>
      <c r="D186" s="14"/>
      <c r="E186" s="38">
        <f>Debts!D25</f>
        <v>0</v>
      </c>
      <c r="F186" s="38">
        <f>Debts!F25</f>
        <v>0</v>
      </c>
      <c r="G186" s="115" t="str">
        <f>Debts!H25</f>
        <v>M</v>
      </c>
      <c r="H186" s="38">
        <f t="shared" si="7"/>
        <v>0</v>
      </c>
      <c r="P186" s="473" t="b">
        <f>Debts!L25</f>
        <v>0</v>
      </c>
      <c r="Q186" s="467" t="str">
        <f>IF(P186=TRUE,CONCATENATE(Debts!$B$3,"/",Debts!B25,"/",Debts!N25),"")</f>
        <v/>
      </c>
      <c r="S186" s="500" t="str">
        <f>IF(P186=TRUE,CONCATENATE(Debts!B25," - ",Debts!N25),"")</f>
        <v/>
      </c>
    </row>
    <row r="187" spans="1:19" x14ac:dyDescent="0.2">
      <c r="A187" s="14"/>
      <c r="B187" s="78">
        <f>Debts!A26</f>
        <v>112</v>
      </c>
      <c r="C187" s="79">
        <f>Debts!B26</f>
        <v>0</v>
      </c>
      <c r="D187" s="14"/>
      <c r="E187" s="38">
        <f>Debts!D26</f>
        <v>0</v>
      </c>
      <c r="F187" s="38">
        <f>Debts!F26</f>
        <v>0</v>
      </c>
      <c r="G187" s="115" t="str">
        <f>Debts!H26</f>
        <v>M</v>
      </c>
      <c r="H187" s="38">
        <f t="shared" si="7"/>
        <v>0</v>
      </c>
      <c r="P187" s="473" t="b">
        <f>Debts!L26</f>
        <v>0</v>
      </c>
      <c r="Q187" s="467" t="str">
        <f>IF(P187=TRUE,CONCATENATE(Debts!$B$3,"/",Debts!B26,"/",Debts!N26),"")</f>
        <v/>
      </c>
      <c r="S187" s="500" t="str">
        <f>IF(P187=TRUE,CONCATENATE(Debts!B26," - ",Debts!N26),"")</f>
        <v/>
      </c>
    </row>
    <row r="188" spans="1:19" x14ac:dyDescent="0.2">
      <c r="A188" s="14"/>
      <c r="B188" s="78">
        <f>Debts!A27</f>
        <v>113</v>
      </c>
      <c r="C188" s="79">
        <f>Debts!B27</f>
        <v>0</v>
      </c>
      <c r="D188" s="14"/>
      <c r="E188" s="38">
        <f>Debts!D27</f>
        <v>0</v>
      </c>
      <c r="F188" s="38">
        <f>Debts!F27</f>
        <v>0</v>
      </c>
      <c r="G188" s="115" t="str">
        <f>Debts!H27</f>
        <v>M</v>
      </c>
      <c r="H188" s="38">
        <f t="shared" si="7"/>
        <v>0</v>
      </c>
      <c r="P188" s="473" t="b">
        <f>Debts!L27</f>
        <v>0</v>
      </c>
      <c r="Q188" s="467" t="str">
        <f>IF(P188=TRUE,CONCATENATE(Debts!$B$3,"/",Debts!B27,"/",Debts!N27),"")</f>
        <v/>
      </c>
      <c r="S188" s="500" t="str">
        <f>IF(P188=TRUE,CONCATENATE(Debts!B27," - ",Debts!N27),"")</f>
        <v/>
      </c>
    </row>
    <row r="189" spans="1:19" x14ac:dyDescent="0.2">
      <c r="A189" s="14"/>
      <c r="B189" s="78">
        <f>Debts!A28</f>
        <v>114</v>
      </c>
      <c r="C189" s="79">
        <f>Debts!B28</f>
        <v>0</v>
      </c>
      <c r="D189" s="14"/>
      <c r="E189" s="38">
        <f>Debts!D28</f>
        <v>0</v>
      </c>
      <c r="F189" s="38">
        <f>Debts!F28</f>
        <v>0</v>
      </c>
      <c r="G189" s="115" t="str">
        <f>Debts!H28</f>
        <v>M</v>
      </c>
      <c r="H189" s="38">
        <f t="shared" si="7"/>
        <v>0</v>
      </c>
      <c r="P189" s="473" t="b">
        <f>Debts!L28</f>
        <v>0</v>
      </c>
      <c r="Q189" s="467" t="str">
        <f>IF(P189=TRUE,CONCATENATE(Debts!$B$3,"/",Debts!B28,"/",Debts!N28),"")</f>
        <v/>
      </c>
      <c r="S189" s="500" t="str">
        <f>IF(P189=TRUE,CONCATENATE(Debts!B28," - ",Debts!N28),"")</f>
        <v/>
      </c>
    </row>
    <row r="190" spans="1:19" x14ac:dyDescent="0.2">
      <c r="A190" s="14"/>
      <c r="B190" s="78">
        <f>Debts!A29</f>
        <v>115</v>
      </c>
      <c r="C190" s="79">
        <f>Debts!B29</f>
        <v>0</v>
      </c>
      <c r="D190" s="14"/>
      <c r="E190" s="38">
        <f>Debts!D29</f>
        <v>0</v>
      </c>
      <c r="F190" s="38">
        <f>Debts!F29</f>
        <v>0</v>
      </c>
      <c r="G190" s="115" t="str">
        <f>Debts!H29</f>
        <v>M</v>
      </c>
      <c r="H190" s="38">
        <f t="shared" si="7"/>
        <v>0</v>
      </c>
      <c r="P190" s="473" t="b">
        <f>Debts!L29</f>
        <v>0</v>
      </c>
      <c r="Q190" s="467" t="str">
        <f>IF(P190=TRUE,CONCATENATE(Debts!$B$3,"/",Debts!B29,"/",Debts!N29),"")</f>
        <v/>
      </c>
      <c r="S190" s="500" t="str">
        <f>IF(P190=TRUE,CONCATENATE(Debts!B29," - ",Debts!N29),"")</f>
        <v/>
      </c>
    </row>
    <row r="191" spans="1:19" x14ac:dyDescent="0.2">
      <c r="A191" s="14"/>
      <c r="B191" s="78">
        <f>Debts!A30</f>
        <v>116</v>
      </c>
      <c r="C191" s="79" t="e">
        <f>Debts!#REF!</f>
        <v>#REF!</v>
      </c>
      <c r="D191" s="14"/>
      <c r="E191" s="38">
        <f>Debts!D30</f>
        <v>0</v>
      </c>
      <c r="F191" s="38">
        <f>Debts!F30</f>
        <v>0</v>
      </c>
      <c r="G191" s="115" t="str">
        <f>Debts!H30</f>
        <v>M</v>
      </c>
      <c r="H191" s="38">
        <f t="shared" si="7"/>
        <v>0</v>
      </c>
      <c r="P191" s="473" t="b">
        <f>Debts!L30</f>
        <v>0</v>
      </c>
      <c r="Q191" s="467" t="str">
        <f>IF(P191=TRUE,CONCATENATE(Debts!$B$3,"/",Debts!#REF!,"/",Debts!N30),"")</f>
        <v/>
      </c>
      <c r="S191" s="500" t="str">
        <f>IF(P191=TRUE,CONCATENATE(Debts!#REF!," - ",Debts!N30),"")</f>
        <v/>
      </c>
    </row>
    <row r="192" spans="1:19" x14ac:dyDescent="0.2">
      <c r="A192" s="14"/>
      <c r="B192" s="78">
        <f>Debts!A31</f>
        <v>117</v>
      </c>
      <c r="C192" s="79">
        <f>Debts!B31</f>
        <v>0</v>
      </c>
      <c r="D192" s="14"/>
      <c r="E192" s="38">
        <f>Debts!D31</f>
        <v>0</v>
      </c>
      <c r="F192" s="38">
        <f>Debts!F31</f>
        <v>0</v>
      </c>
      <c r="G192" s="115" t="str">
        <f>Debts!H31</f>
        <v>M</v>
      </c>
      <c r="H192" s="38">
        <f t="shared" si="7"/>
        <v>0</v>
      </c>
      <c r="P192" s="473" t="b">
        <f>Debts!L31</f>
        <v>0</v>
      </c>
      <c r="Q192" s="467" t="str">
        <f>IF(P192=TRUE,CONCATENATE(Debts!$B$3,"/",Debts!B31,"/",Debts!N31),"")</f>
        <v/>
      </c>
      <c r="S192" s="500" t="str">
        <f>IF(P192=TRUE,CONCATENATE(Debts!B31," - ",Debts!N31),"")</f>
        <v/>
      </c>
    </row>
    <row r="193" spans="1:19" x14ac:dyDescent="0.2">
      <c r="A193" s="14"/>
      <c r="B193" s="78">
        <f>Debts!A32</f>
        <v>118</v>
      </c>
      <c r="C193" s="79">
        <f>Debts!B32</f>
        <v>0</v>
      </c>
      <c r="D193" s="14"/>
      <c r="E193" s="38">
        <f>Debts!D32</f>
        <v>0</v>
      </c>
      <c r="F193" s="38">
        <f>Debts!F32</f>
        <v>0</v>
      </c>
      <c r="G193" s="115" t="str">
        <f>Debts!H32</f>
        <v>M</v>
      </c>
      <c r="H193" s="38">
        <f t="shared" si="7"/>
        <v>0</v>
      </c>
      <c r="P193" s="473" t="b">
        <f>Debts!L32</f>
        <v>0</v>
      </c>
      <c r="Q193" s="467" t="str">
        <f>IF(P193=TRUE,CONCATENATE(Debts!$B$3,"/",Debts!B32,"/",Debts!N32),"")</f>
        <v/>
      </c>
      <c r="S193" s="500" t="str">
        <f>IF(P193=TRUE,CONCATENATE(Debts!B32," - ",Debts!N32),"")</f>
        <v/>
      </c>
    </row>
    <row r="194" spans="1:19" x14ac:dyDescent="0.2">
      <c r="A194" s="14"/>
      <c r="B194" s="78">
        <f>Debts!A33</f>
        <v>119</v>
      </c>
      <c r="C194" s="79">
        <f>Debts!B33</f>
        <v>0</v>
      </c>
      <c r="D194" s="14"/>
      <c r="E194" s="38">
        <f>Debts!D33</f>
        <v>0</v>
      </c>
      <c r="F194" s="38">
        <f>Debts!F33</f>
        <v>0</v>
      </c>
      <c r="G194" s="115" t="str">
        <f>Debts!H33</f>
        <v>M</v>
      </c>
      <c r="H194" s="38">
        <f t="shared" si="7"/>
        <v>0</v>
      </c>
      <c r="P194" s="473" t="b">
        <f>Debts!L33</f>
        <v>0</v>
      </c>
      <c r="Q194" s="467" t="str">
        <f>IF(P194=TRUE,CONCATENATE(Debts!$B$3,"/",Debts!B33,"/",Debts!N33),"")</f>
        <v/>
      </c>
      <c r="S194" s="500" t="str">
        <f>IF(P194=TRUE,CONCATENATE(Debts!B33," - ",Debts!N33),"")</f>
        <v/>
      </c>
    </row>
    <row r="195" spans="1:19" x14ac:dyDescent="0.2">
      <c r="A195" s="14"/>
      <c r="B195" s="78">
        <f>Debts!A34</f>
        <v>120</v>
      </c>
      <c r="C195" s="79">
        <f>Debts!B34</f>
        <v>0</v>
      </c>
      <c r="D195" s="14"/>
      <c r="E195" s="38">
        <f>Debts!D34</f>
        <v>0</v>
      </c>
      <c r="F195" s="38">
        <f>Debts!F34</f>
        <v>0</v>
      </c>
      <c r="G195" s="115" t="str">
        <f>Debts!H34</f>
        <v>M</v>
      </c>
      <c r="H195" s="38">
        <f t="shared" si="7"/>
        <v>0</v>
      </c>
      <c r="P195" s="473" t="b">
        <f>Debts!L34</f>
        <v>0</v>
      </c>
      <c r="Q195" s="467" t="str">
        <f>IF(P195=TRUE,CONCATENATE(Debts!$B$3,"/",Debts!B34,"/",Debts!N34),"")</f>
        <v/>
      </c>
      <c r="S195" s="500" t="str">
        <f>IF(P195=TRUE,CONCATENATE(Debts!B34," - ",Debts!N34),"")</f>
        <v/>
      </c>
    </row>
    <row r="196" spans="1:19" x14ac:dyDescent="0.2">
      <c r="A196" s="14"/>
      <c r="B196" s="78">
        <f>Debts!A35</f>
        <v>121</v>
      </c>
      <c r="C196" s="79">
        <f>Debts!B35</f>
        <v>0</v>
      </c>
      <c r="D196" s="14"/>
      <c r="E196" s="38">
        <f>Debts!D35</f>
        <v>0</v>
      </c>
      <c r="F196" s="38">
        <f>Debts!F35</f>
        <v>0</v>
      </c>
      <c r="G196" s="115" t="str">
        <f>Debts!H35</f>
        <v>M</v>
      </c>
      <c r="H196" s="38">
        <f t="shared" si="7"/>
        <v>0</v>
      </c>
      <c r="P196" s="473" t="b">
        <f>Debts!L35</f>
        <v>0</v>
      </c>
      <c r="Q196" s="467" t="str">
        <f>IF(P196=TRUE,CONCATENATE(Debts!$B$3,"/",Debts!B35,"/",Debts!N35),"")</f>
        <v/>
      </c>
      <c r="S196" s="500" t="str">
        <f>IF(P196=TRUE,CONCATENATE(Debts!B35," - ",Debts!N35),"")</f>
        <v/>
      </c>
    </row>
    <row r="197" spans="1:19" x14ac:dyDescent="0.2">
      <c r="A197" s="14"/>
      <c r="B197" s="78">
        <f>Debts!A36</f>
        <v>122</v>
      </c>
      <c r="C197" s="79">
        <f>Debts!B36</f>
        <v>0</v>
      </c>
      <c r="D197" s="14"/>
      <c r="E197" s="38">
        <f>Debts!D36</f>
        <v>0</v>
      </c>
      <c r="F197" s="38">
        <f>Debts!F36</f>
        <v>0</v>
      </c>
      <c r="G197" s="115" t="str">
        <f>Debts!H36</f>
        <v>M</v>
      </c>
      <c r="H197" s="38">
        <f t="shared" si="7"/>
        <v>0</v>
      </c>
      <c r="P197" s="473" t="b">
        <f>Debts!L36</f>
        <v>0</v>
      </c>
      <c r="Q197" s="467" t="str">
        <f>IF(P197=TRUE,CONCATENATE(Debts!$B$3,"/",Debts!B36,"/",Debts!N36),"")</f>
        <v/>
      </c>
      <c r="S197" s="500" t="str">
        <f>IF(P197=TRUE,CONCATENATE(Debts!B36," - ",Debts!N36),"")</f>
        <v/>
      </c>
    </row>
    <row r="198" spans="1:19" x14ac:dyDescent="0.2">
      <c r="A198" s="14"/>
      <c r="B198" s="78">
        <f>Debts!A37</f>
        <v>123</v>
      </c>
      <c r="C198" s="79">
        <f>Debts!B37</f>
        <v>0</v>
      </c>
      <c r="D198" s="14"/>
      <c r="E198" s="38">
        <f>Debts!D37</f>
        <v>0</v>
      </c>
      <c r="F198" s="38">
        <f>Debts!F37</f>
        <v>0</v>
      </c>
      <c r="G198" s="115" t="str">
        <f>Debts!H37</f>
        <v>M</v>
      </c>
      <c r="H198" s="38">
        <f t="shared" si="7"/>
        <v>0</v>
      </c>
      <c r="P198" s="473" t="b">
        <f>Debts!L37</f>
        <v>0</v>
      </c>
      <c r="Q198" s="467" t="str">
        <f>IF(P198=TRUE,CONCATENATE(Debts!$B$3,"/",Debts!B37,"/",Debts!N37),"")</f>
        <v/>
      </c>
      <c r="S198" s="500" t="str">
        <f>IF(P198=TRUE,CONCATENATE(Debts!B37," - ",Debts!N37),"")</f>
        <v/>
      </c>
    </row>
    <row r="199" spans="1:19" x14ac:dyDescent="0.2">
      <c r="A199" s="14"/>
      <c r="B199" s="78">
        <f>Debts!A38</f>
        <v>124</v>
      </c>
      <c r="C199" s="79">
        <f>Debts!B38</f>
        <v>0</v>
      </c>
      <c r="D199" s="14"/>
      <c r="E199" s="38">
        <f>Debts!D38</f>
        <v>0</v>
      </c>
      <c r="F199" s="38">
        <f>Debts!F38</f>
        <v>0</v>
      </c>
      <c r="G199" s="115" t="str">
        <f>Debts!H38</f>
        <v>M</v>
      </c>
      <c r="H199" s="38">
        <f t="shared" si="7"/>
        <v>0</v>
      </c>
      <c r="P199" s="473" t="b">
        <f>Debts!L38</f>
        <v>0</v>
      </c>
      <c r="Q199" s="467" t="str">
        <f>IF(P199=TRUE,CONCATENATE(Debts!$B$3,"/",Debts!B38,"/",Debts!N38),"")</f>
        <v/>
      </c>
      <c r="S199" s="500" t="str">
        <f>IF(P199=TRUE,CONCATENATE(Debts!B38," - ",Debts!N38),"")</f>
        <v/>
      </c>
    </row>
    <row r="200" spans="1:19" x14ac:dyDescent="0.2">
      <c r="A200" s="14"/>
      <c r="B200" s="78">
        <f>Debts!A39</f>
        <v>125</v>
      </c>
      <c r="C200" s="79">
        <f>Debts!B39</f>
        <v>0</v>
      </c>
      <c r="D200" s="14"/>
      <c r="E200" s="38">
        <f>Debts!D39</f>
        <v>0</v>
      </c>
      <c r="F200" s="38">
        <f>Debts!F39</f>
        <v>0</v>
      </c>
      <c r="G200" s="115" t="str">
        <f>Debts!H39</f>
        <v>M</v>
      </c>
      <c r="H200" s="38">
        <f t="shared" si="7"/>
        <v>0</v>
      </c>
      <c r="P200" s="473" t="b">
        <f>Debts!L39</f>
        <v>0</v>
      </c>
      <c r="Q200" s="467" t="str">
        <f>IF(P200=TRUE,CONCATENATE(Debts!$B$3,"/",Debts!B39,"/",Debts!N39),"")</f>
        <v/>
      </c>
      <c r="S200" s="500" t="str">
        <f>IF(P200=TRUE,CONCATENATE(Debts!B39," - ",Debts!N39),"")</f>
        <v/>
      </c>
    </row>
    <row r="201" spans="1:19" x14ac:dyDescent="0.2">
      <c r="A201" s="14"/>
      <c r="B201" s="78">
        <f>Debts!A40</f>
        <v>126</v>
      </c>
      <c r="C201" s="79">
        <f>Debts!B40</f>
        <v>0</v>
      </c>
      <c r="D201" s="14"/>
      <c r="E201" s="38">
        <f>Debts!D40</f>
        <v>0</v>
      </c>
      <c r="F201" s="38">
        <f>Debts!F40</f>
        <v>0</v>
      </c>
      <c r="G201" s="115" t="str">
        <f>Debts!H40</f>
        <v>M</v>
      </c>
      <c r="H201" s="38">
        <f t="shared" si="7"/>
        <v>0</v>
      </c>
      <c r="P201" s="473" t="b">
        <f>Debts!L40</f>
        <v>0</v>
      </c>
      <c r="Q201" s="467" t="str">
        <f>IF(P201=TRUE,CONCATENATE(Debts!$B$3,"/",Debts!B40,"/",Debts!N40),"")</f>
        <v/>
      </c>
      <c r="S201" s="500" t="str">
        <f>IF(P201=TRUE,CONCATENATE(Debts!B40," - ",Debts!N40),"")</f>
        <v/>
      </c>
    </row>
    <row r="202" spans="1:19" x14ac:dyDescent="0.2">
      <c r="A202" s="14"/>
      <c r="B202" s="78">
        <f>Debts!A41</f>
        <v>127</v>
      </c>
      <c r="C202" s="79">
        <f>Debts!B41</f>
        <v>0</v>
      </c>
      <c r="D202" s="14"/>
      <c r="E202" s="38">
        <f>Debts!D41</f>
        <v>0</v>
      </c>
      <c r="F202" s="38">
        <f>Debts!F41</f>
        <v>0</v>
      </c>
      <c r="G202" s="115" t="str">
        <f>Debts!H41</f>
        <v>M</v>
      </c>
      <c r="H202" s="38">
        <f t="shared" si="7"/>
        <v>0</v>
      </c>
      <c r="P202" s="473" t="b">
        <f>Debts!L41</f>
        <v>0</v>
      </c>
      <c r="Q202" s="467" t="str">
        <f>IF(P202=TRUE,CONCATENATE(Debts!$B$3,"/",Debts!B41,"/",Debts!N41),"")</f>
        <v/>
      </c>
      <c r="S202" s="500" t="str">
        <f>IF(P202=TRUE,CONCATENATE(Debts!B41," - ",Debts!N41),"")</f>
        <v/>
      </c>
    </row>
    <row r="203" spans="1:19" x14ac:dyDescent="0.2">
      <c r="A203" s="14"/>
      <c r="B203" s="78">
        <f>Debts!A42</f>
        <v>128</v>
      </c>
      <c r="C203" s="79">
        <f>Debts!B42</f>
        <v>0</v>
      </c>
      <c r="D203" s="14"/>
      <c r="E203" s="38">
        <f>Debts!D42</f>
        <v>0</v>
      </c>
      <c r="F203" s="38">
        <f>Debts!F42</f>
        <v>0</v>
      </c>
      <c r="G203" s="115" t="str">
        <f>Debts!H42</f>
        <v>M</v>
      </c>
      <c r="H203" s="38">
        <f t="shared" si="7"/>
        <v>0</v>
      </c>
      <c r="P203" s="473" t="b">
        <f>Debts!L42</f>
        <v>0</v>
      </c>
      <c r="Q203" s="467" t="str">
        <f>IF(P203=TRUE,CONCATENATE(Debts!$B$3,"/",Debts!B42,"/",Debts!N42),"")</f>
        <v/>
      </c>
      <c r="S203" s="500" t="str">
        <f>IF(P203=TRUE,CONCATENATE(Debts!B42," - ",Debts!N42),"")</f>
        <v/>
      </c>
    </row>
    <row r="204" spans="1:19" x14ac:dyDescent="0.2">
      <c r="A204" s="14"/>
      <c r="B204" s="78">
        <f>Debts!A43</f>
        <v>129</v>
      </c>
      <c r="C204" s="79">
        <f>Debts!B43</f>
        <v>0</v>
      </c>
      <c r="D204" s="14"/>
      <c r="E204" s="38">
        <f>Debts!D43</f>
        <v>0</v>
      </c>
      <c r="F204" s="38">
        <f>Debts!F43</f>
        <v>0</v>
      </c>
      <c r="G204" s="115" t="str">
        <f>Debts!H43</f>
        <v>M</v>
      </c>
      <c r="H204" s="38">
        <f t="shared" si="7"/>
        <v>0</v>
      </c>
      <c r="P204" s="473" t="b">
        <f>Debts!L43</f>
        <v>0</v>
      </c>
      <c r="Q204" s="467" t="str">
        <f>IF(P204=TRUE,CONCATENATE(Debts!$B$3,"/",Debts!B43,"/",Debts!N43),"")</f>
        <v/>
      </c>
      <c r="S204" s="500" t="str">
        <f>IF(P204=TRUE,CONCATENATE(Debts!B43," - ",Debts!N43),"")</f>
        <v/>
      </c>
    </row>
    <row r="205" spans="1:19" x14ac:dyDescent="0.2">
      <c r="A205" s="14"/>
      <c r="B205" s="78">
        <f>Debts!A44</f>
        <v>130</v>
      </c>
      <c r="C205" s="79">
        <f>Debts!B44</f>
        <v>0</v>
      </c>
      <c r="D205" s="14"/>
      <c r="E205" s="38">
        <f>Debts!D44</f>
        <v>0</v>
      </c>
      <c r="F205" s="38">
        <f>Debts!F44</f>
        <v>0</v>
      </c>
      <c r="G205" s="115" t="str">
        <f>Debts!H44</f>
        <v>M</v>
      </c>
      <c r="H205" s="38">
        <f t="shared" si="7"/>
        <v>0</v>
      </c>
      <c r="P205" s="473" t="b">
        <f>Debts!L44</f>
        <v>0</v>
      </c>
      <c r="Q205" s="467" t="str">
        <f>IF(P205=TRUE,CONCATENATE(Debts!$B$3,"/",Debts!B44,"/",Debts!N44),"")</f>
        <v/>
      </c>
      <c r="S205" s="500" t="str">
        <f>IF(P205=TRUE,CONCATENATE(Debts!B44," - ",Debts!N44),"")</f>
        <v/>
      </c>
    </row>
    <row r="206" spans="1:19" x14ac:dyDescent="0.2">
      <c r="A206" s="14"/>
      <c r="B206" s="78">
        <f>Debts!A45</f>
        <v>131</v>
      </c>
      <c r="C206" s="79">
        <f>Debts!B45</f>
        <v>0</v>
      </c>
      <c r="D206" s="14"/>
      <c r="E206" s="38">
        <f>Debts!D45</f>
        <v>0</v>
      </c>
      <c r="F206" s="38">
        <f>Debts!F45</f>
        <v>0</v>
      </c>
      <c r="G206" s="115" t="str">
        <f>Debts!H45</f>
        <v>M</v>
      </c>
      <c r="H206" s="38">
        <f t="shared" si="7"/>
        <v>0</v>
      </c>
      <c r="P206" s="473" t="b">
        <f>Debts!L45</f>
        <v>0</v>
      </c>
      <c r="Q206" s="467" t="str">
        <f>IF(P206=TRUE,CONCATENATE(Debts!$B$3,"/",Debts!B45,"/",Debts!N45),"")</f>
        <v/>
      </c>
      <c r="S206" s="500" t="str">
        <f>IF(P206=TRUE,CONCATENATE(Debts!B45," - ",Debts!N45),"")</f>
        <v/>
      </c>
    </row>
    <row r="207" spans="1:19" x14ac:dyDescent="0.2">
      <c r="A207" s="14"/>
      <c r="B207" s="78">
        <f>Debts!A46</f>
        <v>132</v>
      </c>
      <c r="C207" s="79">
        <f>Debts!B46</f>
        <v>0</v>
      </c>
      <c r="D207" s="14"/>
      <c r="E207" s="38">
        <f>Debts!D46</f>
        <v>0</v>
      </c>
      <c r="F207" s="38">
        <f>Debts!F46</f>
        <v>0</v>
      </c>
      <c r="G207" s="115" t="str">
        <f>Debts!H46</f>
        <v>M</v>
      </c>
      <c r="H207" s="38">
        <f t="shared" si="7"/>
        <v>0</v>
      </c>
      <c r="P207" s="473" t="b">
        <f>Debts!L46</f>
        <v>0</v>
      </c>
      <c r="Q207" s="467" t="str">
        <f>IF(P207=TRUE,CONCATENATE(Debts!$B$3,"/",Debts!B46,"/",Debts!N46),"")</f>
        <v/>
      </c>
      <c r="S207" s="500" t="str">
        <f>IF(P207=TRUE,CONCATENATE(Debts!B46," - ",Debts!N46),"")</f>
        <v/>
      </c>
    </row>
    <row r="208" spans="1:19" x14ac:dyDescent="0.2">
      <c r="A208" s="14"/>
      <c r="B208" s="78">
        <f>Debts!A47</f>
        <v>133</v>
      </c>
      <c r="C208" s="79">
        <f>Debts!B47</f>
        <v>0</v>
      </c>
      <c r="D208" s="14"/>
      <c r="E208" s="38">
        <f>Debts!D47</f>
        <v>0</v>
      </c>
      <c r="F208" s="38">
        <f>Debts!F47</f>
        <v>0</v>
      </c>
      <c r="G208" s="115" t="str">
        <f>Debts!H47</f>
        <v>M</v>
      </c>
      <c r="H208" s="38">
        <f t="shared" si="7"/>
        <v>0</v>
      </c>
      <c r="P208" s="473" t="b">
        <f>Debts!L47</f>
        <v>0</v>
      </c>
      <c r="Q208" s="467" t="str">
        <f>IF(P208=TRUE,CONCATENATE(Debts!$B$3,"/",Debts!B47,"/",Debts!N47),"")</f>
        <v/>
      </c>
      <c r="S208" s="500" t="str">
        <f>IF(P208=TRUE,CONCATENATE(Debts!B47," - ",Debts!N47),"")</f>
        <v/>
      </c>
    </row>
    <row r="209" spans="1:19" x14ac:dyDescent="0.2">
      <c r="A209" s="14"/>
      <c r="B209" s="78">
        <f>Debts!A48</f>
        <v>134</v>
      </c>
      <c r="C209" s="79">
        <f>Debts!B48</f>
        <v>0</v>
      </c>
      <c r="D209" s="14"/>
      <c r="E209" s="38">
        <f>Debts!D48</f>
        <v>0</v>
      </c>
      <c r="F209" s="38">
        <f>Debts!F48</f>
        <v>0</v>
      </c>
      <c r="G209" s="115" t="str">
        <f>Debts!H48</f>
        <v>M</v>
      </c>
      <c r="H209" s="38">
        <f t="shared" si="7"/>
        <v>0</v>
      </c>
      <c r="P209" s="473" t="b">
        <f>Debts!L48</f>
        <v>0</v>
      </c>
      <c r="Q209" s="467" t="str">
        <f>IF(P209=TRUE,CONCATENATE(Debts!$B$3,"/",Debts!B48,"/",Debts!N48),"")</f>
        <v/>
      </c>
      <c r="S209" s="500" t="str">
        <f>IF(P209=TRUE,CONCATENATE(Debts!B48," - ",Debts!N48),"")</f>
        <v/>
      </c>
    </row>
    <row r="210" spans="1:19" x14ac:dyDescent="0.2">
      <c r="A210" s="14"/>
      <c r="B210" s="78">
        <f>Debts!A49</f>
        <v>135</v>
      </c>
      <c r="C210" s="79">
        <f>Debts!B49</f>
        <v>0</v>
      </c>
      <c r="D210" s="14"/>
      <c r="E210" s="38">
        <f>Debts!D49</f>
        <v>0</v>
      </c>
      <c r="F210" s="38">
        <f>Debts!F49</f>
        <v>0</v>
      </c>
      <c r="G210" s="115" t="str">
        <f>Debts!H49</f>
        <v>M</v>
      </c>
      <c r="H210" s="38">
        <f t="shared" si="7"/>
        <v>0</v>
      </c>
      <c r="P210" s="473" t="b">
        <f>Debts!L49</f>
        <v>0</v>
      </c>
      <c r="Q210" s="467" t="str">
        <f>IF(P210=TRUE,CONCATENATE(Debts!$B$3,"/",Debts!B49,"/",Debts!N49),"")</f>
        <v/>
      </c>
      <c r="S210" s="500" t="str">
        <f>IF(P210=TRUE,CONCATENATE(Debts!B49," - ",Debts!N49),"")</f>
        <v/>
      </c>
    </row>
    <row r="211" spans="1:19" x14ac:dyDescent="0.2">
      <c r="A211" s="14"/>
      <c r="B211" s="78">
        <f>Debts!A50</f>
        <v>136</v>
      </c>
      <c r="C211" s="79">
        <f>Debts!B50</f>
        <v>0</v>
      </c>
      <c r="D211" s="14"/>
      <c r="E211" s="38">
        <f>Debts!D50</f>
        <v>0</v>
      </c>
      <c r="F211" s="38">
        <f>Debts!F50</f>
        <v>0</v>
      </c>
      <c r="G211" s="115" t="str">
        <f>Debts!H50</f>
        <v>M</v>
      </c>
      <c r="H211" s="38">
        <f t="shared" si="7"/>
        <v>0</v>
      </c>
      <c r="P211" s="473" t="b">
        <f>Debts!L50</f>
        <v>0</v>
      </c>
      <c r="Q211" s="467" t="str">
        <f>IF(P211=TRUE,CONCATENATE(Debts!$B$3,"/",Debts!B50,"/",Debts!N50),"")</f>
        <v/>
      </c>
      <c r="S211" s="500" t="str">
        <f>IF(P211=TRUE,CONCATENATE(Debts!B50," - ",Debts!N50),"")</f>
        <v/>
      </c>
    </row>
    <row r="212" spans="1:19" x14ac:dyDescent="0.2">
      <c r="A212" s="14"/>
      <c r="B212" s="78">
        <f>Debts!A51</f>
        <v>137</v>
      </c>
      <c r="C212" s="79">
        <f>Debts!B51</f>
        <v>0</v>
      </c>
      <c r="D212" s="14"/>
      <c r="E212" s="38">
        <f>Debts!D51</f>
        <v>0</v>
      </c>
      <c r="F212" s="38">
        <f>Debts!F51</f>
        <v>0</v>
      </c>
      <c r="G212" s="115" t="str">
        <f>Debts!H51</f>
        <v>M</v>
      </c>
      <c r="H212" s="38">
        <f t="shared" si="7"/>
        <v>0</v>
      </c>
      <c r="P212" s="473" t="b">
        <f>Debts!L51</f>
        <v>0</v>
      </c>
      <c r="Q212" s="467" t="str">
        <f>IF(P212=TRUE,CONCATENATE(Debts!$B$3,"/",Debts!B51,"/",Debts!N51),"")</f>
        <v/>
      </c>
      <c r="S212" s="500" t="str">
        <f>IF(P212=TRUE,CONCATENATE(Debts!B51," - ",Debts!N51),"")</f>
        <v/>
      </c>
    </row>
    <row r="213" spans="1:19" x14ac:dyDescent="0.2">
      <c r="A213" s="14"/>
      <c r="B213" s="78">
        <f>Debts!A52</f>
        <v>138</v>
      </c>
      <c r="C213" s="79">
        <f>Debts!B52</f>
        <v>0</v>
      </c>
      <c r="D213" s="14"/>
      <c r="E213" s="38">
        <f>Debts!D52</f>
        <v>0</v>
      </c>
      <c r="F213" s="38">
        <f>Debts!F52</f>
        <v>0</v>
      </c>
      <c r="G213" s="115" t="str">
        <f>Debts!H52</f>
        <v>M</v>
      </c>
      <c r="H213" s="38">
        <f t="shared" si="7"/>
        <v>0</v>
      </c>
      <c r="P213" s="473" t="b">
        <f>Debts!L52</f>
        <v>0</v>
      </c>
      <c r="Q213" s="467" t="str">
        <f>IF(P213=TRUE,CONCATENATE(Debts!$B$3,"/",Debts!B52,"/",Debts!N52),"")</f>
        <v/>
      </c>
      <c r="S213" s="500" t="str">
        <f>IF(P213=TRUE,CONCATENATE(Debts!B52," - ",Debts!N52),"")</f>
        <v/>
      </c>
    </row>
    <row r="214" spans="1:19" x14ac:dyDescent="0.2">
      <c r="A214" s="14"/>
      <c r="B214" s="78">
        <f>Debts!A53</f>
        <v>139</v>
      </c>
      <c r="C214" s="79">
        <f>Debts!B53</f>
        <v>0</v>
      </c>
      <c r="D214" s="14"/>
      <c r="E214" s="38">
        <f>Debts!D53</f>
        <v>0</v>
      </c>
      <c r="F214" s="38">
        <f>Debts!F53</f>
        <v>0</v>
      </c>
      <c r="G214" s="115" t="str">
        <f>Debts!H53</f>
        <v>M</v>
      </c>
      <c r="H214" s="38">
        <f t="shared" si="7"/>
        <v>0</v>
      </c>
      <c r="P214" s="473" t="b">
        <f>Debts!L53</f>
        <v>0</v>
      </c>
      <c r="Q214" s="467" t="str">
        <f>IF(P214=TRUE,CONCATENATE(Debts!$B$3,"/",Debts!B53,"/",Debts!N53),"")</f>
        <v/>
      </c>
      <c r="S214" s="500" t="str">
        <f>IF(P214=TRUE,CONCATENATE(Debts!B53," - ",Debts!N53),"")</f>
        <v/>
      </c>
    </row>
    <row r="215" spans="1:19" x14ac:dyDescent="0.2">
      <c r="A215" s="14"/>
      <c r="B215" s="78">
        <f>Debts!A54</f>
        <v>140</v>
      </c>
      <c r="C215" s="79">
        <f>Debts!B54</f>
        <v>0</v>
      </c>
      <c r="D215" s="14"/>
      <c r="E215" s="38">
        <f>Debts!D54</f>
        <v>0</v>
      </c>
      <c r="F215" s="38">
        <f>Debts!F54</f>
        <v>0</v>
      </c>
      <c r="G215" s="115" t="str">
        <f>Debts!H54</f>
        <v>M</v>
      </c>
      <c r="H215" s="38">
        <f t="shared" si="7"/>
        <v>0</v>
      </c>
      <c r="P215" s="473" t="b">
        <f>Debts!L54</f>
        <v>0</v>
      </c>
      <c r="Q215" s="467" t="str">
        <f>IF(P215=TRUE,CONCATENATE(Debts!$B$3,"/",Debts!B54,"/",Debts!N54),"")</f>
        <v/>
      </c>
      <c r="S215" s="500" t="str">
        <f>IF(P215=TRUE,CONCATENATE(Debts!B54," - ",Debts!N54),"")</f>
        <v/>
      </c>
    </row>
    <row r="216" spans="1:19" x14ac:dyDescent="0.2">
      <c r="A216" s="14"/>
      <c r="B216" s="78">
        <f>Debts!A55</f>
        <v>141</v>
      </c>
      <c r="C216" s="79">
        <f>Debts!B55</f>
        <v>0</v>
      </c>
      <c r="D216" s="14"/>
      <c r="E216" s="38">
        <f>Debts!D55</f>
        <v>0</v>
      </c>
      <c r="F216" s="38">
        <f>Debts!F55</f>
        <v>0</v>
      </c>
      <c r="G216" s="115" t="str">
        <f>Debts!H55</f>
        <v>M</v>
      </c>
      <c r="H216" s="38">
        <f t="shared" si="7"/>
        <v>0</v>
      </c>
      <c r="P216" s="473" t="b">
        <f>Debts!L55</f>
        <v>0</v>
      </c>
      <c r="Q216" s="467" t="str">
        <f>IF(P216=TRUE,CONCATENATE(Debts!$B$3,"/",Debts!B55,"/",Debts!N55),"")</f>
        <v/>
      </c>
      <c r="S216" s="500" t="str">
        <f>IF(P216=TRUE,CONCATENATE(Debts!B55," - ",Debts!N55),"")</f>
        <v/>
      </c>
    </row>
    <row r="217" spans="1:19" x14ac:dyDescent="0.2">
      <c r="A217" s="14"/>
      <c r="B217" s="78">
        <f>Debts!A56</f>
        <v>142</v>
      </c>
      <c r="C217" s="79">
        <f>Debts!B56</f>
        <v>0</v>
      </c>
      <c r="D217" s="14"/>
      <c r="E217" s="38">
        <f>Debts!D56</f>
        <v>0</v>
      </c>
      <c r="F217" s="38">
        <f>Debts!F56</f>
        <v>0</v>
      </c>
      <c r="G217" s="115" t="str">
        <f>Debts!H56</f>
        <v>M</v>
      </c>
      <c r="H217" s="38">
        <f t="shared" si="7"/>
        <v>0</v>
      </c>
      <c r="P217" s="473" t="b">
        <f>Debts!L56</f>
        <v>0</v>
      </c>
      <c r="Q217" s="467" t="str">
        <f>IF(P217=TRUE,CONCATENATE(Debts!$B$3,"/",Debts!B56,"/",Debts!N56),"")</f>
        <v/>
      </c>
      <c r="S217" s="500" t="str">
        <f>IF(P217=TRUE,CONCATENATE(Debts!B56," - ",Debts!N56),"")</f>
        <v/>
      </c>
    </row>
    <row r="218" spans="1:19" x14ac:dyDescent="0.2">
      <c r="A218" s="14"/>
      <c r="B218" s="78">
        <f>Debts!A57</f>
        <v>143</v>
      </c>
      <c r="C218" s="79">
        <f>Debts!B57</f>
        <v>0</v>
      </c>
      <c r="D218" s="14"/>
      <c r="E218" s="38">
        <f>Debts!D57</f>
        <v>0</v>
      </c>
      <c r="F218" s="38">
        <f>Debts!F57</f>
        <v>0</v>
      </c>
      <c r="G218" s="115" t="str">
        <f>Debts!H57</f>
        <v>M</v>
      </c>
      <c r="H218" s="38">
        <f t="shared" si="7"/>
        <v>0</v>
      </c>
      <c r="P218" s="473" t="b">
        <f>Debts!L57</f>
        <v>0</v>
      </c>
      <c r="Q218" s="467" t="str">
        <f>IF(P218=TRUE,CONCATENATE(Debts!$B$3,"/",Debts!B57,"/",Debts!N57),"")</f>
        <v/>
      </c>
      <c r="S218" s="500" t="str">
        <f>IF(P218=TRUE,CONCATENATE(Debts!B57," - ",Debts!N57),"")</f>
        <v/>
      </c>
    </row>
    <row r="219" spans="1:19" x14ac:dyDescent="0.2">
      <c r="A219" s="14"/>
      <c r="B219" s="78">
        <f>Debts!A58</f>
        <v>144</v>
      </c>
      <c r="C219" s="79">
        <f>Debts!B58</f>
        <v>0</v>
      </c>
      <c r="D219" s="14"/>
      <c r="E219" s="38">
        <f>Debts!D58</f>
        <v>0</v>
      </c>
      <c r="F219" s="38">
        <f>Debts!F58</f>
        <v>0</v>
      </c>
      <c r="G219" s="115" t="str">
        <f>Debts!H58</f>
        <v>M</v>
      </c>
      <c r="H219" s="38">
        <f t="shared" si="7"/>
        <v>0</v>
      </c>
      <c r="P219" s="473" t="b">
        <f>Debts!L58</f>
        <v>0</v>
      </c>
      <c r="Q219" s="467" t="str">
        <f>IF(P219=TRUE,CONCATENATE(Debts!$B$3,"/",Debts!B58,"/",Debts!N58),"")</f>
        <v/>
      </c>
      <c r="S219" s="500" t="str">
        <f>IF(P219=TRUE,CONCATENATE(Debts!B58," - ",Debts!N58),"")</f>
        <v/>
      </c>
    </row>
    <row r="220" spans="1:19" x14ac:dyDescent="0.2">
      <c r="A220" s="14"/>
      <c r="B220" s="78">
        <f>Debts!A59</f>
        <v>145</v>
      </c>
      <c r="C220" s="79">
        <f>Debts!B59</f>
        <v>0</v>
      </c>
      <c r="D220" s="14"/>
      <c r="E220" s="38">
        <f>Debts!D59</f>
        <v>0</v>
      </c>
      <c r="F220" s="38">
        <f>Debts!F59</f>
        <v>0</v>
      </c>
      <c r="G220" s="115" t="str">
        <f>Debts!H59</f>
        <v>M</v>
      </c>
      <c r="H220" s="38">
        <f t="shared" si="7"/>
        <v>0</v>
      </c>
      <c r="P220" s="473" t="b">
        <f>Debts!L59</f>
        <v>0</v>
      </c>
      <c r="Q220" s="467" t="str">
        <f>IF(P220=TRUE,CONCATENATE(Debts!$B$3,"/",Debts!B59,"/",Debts!N59),"")</f>
        <v/>
      </c>
      <c r="S220" s="500" t="str">
        <f>IF(P220=TRUE,CONCATENATE(Debts!B59," - ",Debts!N59),"")</f>
        <v/>
      </c>
    </row>
    <row r="221" spans="1:19" x14ac:dyDescent="0.2">
      <c r="A221" s="14"/>
      <c r="B221" s="78">
        <f>Debts!A60</f>
        <v>146</v>
      </c>
      <c r="C221" s="79">
        <f>Debts!B60</f>
        <v>0</v>
      </c>
      <c r="D221" s="14"/>
      <c r="E221" s="38">
        <f>Debts!D60</f>
        <v>0</v>
      </c>
      <c r="F221" s="38">
        <f>Debts!F60</f>
        <v>0</v>
      </c>
      <c r="G221" s="115" t="str">
        <f>Debts!H60</f>
        <v>M</v>
      </c>
      <c r="H221" s="38">
        <f t="shared" si="7"/>
        <v>0</v>
      </c>
      <c r="P221" s="473" t="b">
        <f>Debts!L60</f>
        <v>0</v>
      </c>
      <c r="Q221" s="467" t="str">
        <f>IF(P221=TRUE,CONCATENATE(Debts!$B$3,"/",Debts!B60,"/",Debts!N60),"")</f>
        <v/>
      </c>
      <c r="S221" s="500" t="str">
        <f>IF(P221=TRUE,CONCATENATE(Debts!B60," - ",Debts!N60),"")</f>
        <v/>
      </c>
    </row>
    <row r="222" spans="1:19" x14ac:dyDescent="0.2">
      <c r="A222" s="14"/>
      <c r="B222" s="78">
        <f>Debts!A61</f>
        <v>147</v>
      </c>
      <c r="C222" s="79">
        <f>Debts!B61</f>
        <v>0</v>
      </c>
      <c r="D222" s="14"/>
      <c r="E222" s="38">
        <f>Debts!D61</f>
        <v>0</v>
      </c>
      <c r="F222" s="38">
        <f>Debts!F61</f>
        <v>0</v>
      </c>
      <c r="G222" s="115" t="str">
        <f>Debts!H61</f>
        <v>M</v>
      </c>
      <c r="H222" s="38">
        <f t="shared" si="7"/>
        <v>0</v>
      </c>
      <c r="P222" s="473" t="b">
        <f>Debts!L61</f>
        <v>0</v>
      </c>
      <c r="Q222" s="467" t="str">
        <f>IF(P222=TRUE,CONCATENATE(Debts!$B$3,"/",Debts!B61,"/",Debts!N61),"")</f>
        <v/>
      </c>
      <c r="S222" s="500" t="str">
        <f>IF(P222=TRUE,CONCATENATE(Debts!B61," - ",Debts!N61),"")</f>
        <v/>
      </c>
    </row>
    <row r="223" spans="1:19" x14ac:dyDescent="0.2">
      <c r="A223" s="14"/>
      <c r="B223" s="78">
        <f>Debts!A62</f>
        <v>148</v>
      </c>
      <c r="C223" s="79">
        <f>Debts!B62</f>
        <v>0</v>
      </c>
      <c r="D223" s="14"/>
      <c r="E223" s="38">
        <f>Debts!D62</f>
        <v>0</v>
      </c>
      <c r="F223" s="38">
        <f>Debts!F62</f>
        <v>0</v>
      </c>
      <c r="G223" s="115" t="str">
        <f>Debts!H62</f>
        <v>M</v>
      </c>
      <c r="H223" s="38">
        <f t="shared" si="7"/>
        <v>0</v>
      </c>
      <c r="P223" s="473" t="b">
        <f>Debts!L62</f>
        <v>0</v>
      </c>
      <c r="Q223" s="467" t="str">
        <f>IF(P223=TRUE,CONCATENATE(Debts!$B$3,"/",Debts!B62,"/",Debts!N62),"")</f>
        <v/>
      </c>
      <c r="S223" s="500" t="str">
        <f>IF(P223=TRUE,CONCATENATE(Debts!B62," - ",Debts!N62),"")</f>
        <v/>
      </c>
    </row>
    <row r="224" spans="1:19" x14ac:dyDescent="0.2">
      <c r="A224" s="14"/>
      <c r="B224" s="78">
        <f>Debts!A63</f>
        <v>149</v>
      </c>
      <c r="C224" s="79">
        <f>Debts!B63</f>
        <v>0</v>
      </c>
      <c r="D224" s="14"/>
      <c r="E224" s="38">
        <f>Debts!D63</f>
        <v>0</v>
      </c>
      <c r="F224" s="38">
        <f>Debts!F63</f>
        <v>0</v>
      </c>
      <c r="G224" s="115" t="str">
        <f>Debts!H63</f>
        <v>M</v>
      </c>
      <c r="H224" s="38">
        <f t="shared" si="7"/>
        <v>0</v>
      </c>
      <c r="P224" s="473" t="b">
        <f>Debts!L63</f>
        <v>0</v>
      </c>
      <c r="Q224" s="467" t="str">
        <f>IF(P224=TRUE,CONCATENATE(Debts!$B$3,"/",Debts!B63,"/",Debts!N63),"")</f>
        <v/>
      </c>
      <c r="S224" s="500" t="str">
        <f>IF(P224=TRUE,CONCATENATE(Debts!B63," - ",Debts!N63),"")</f>
        <v/>
      </c>
    </row>
    <row r="225" spans="1:19" x14ac:dyDescent="0.2">
      <c r="A225" s="14"/>
      <c r="B225" s="78">
        <f>Debts!A64</f>
        <v>150</v>
      </c>
      <c r="C225" s="79">
        <f>Debts!B64</f>
        <v>0</v>
      </c>
      <c r="D225" s="14"/>
      <c r="E225" s="38">
        <f>Debts!D64</f>
        <v>0</v>
      </c>
      <c r="F225" s="38">
        <f>Debts!F64</f>
        <v>0</v>
      </c>
      <c r="G225" s="115" t="str">
        <f>Debts!H64</f>
        <v>M</v>
      </c>
      <c r="H225" s="38">
        <f t="shared" si="7"/>
        <v>0</v>
      </c>
      <c r="P225" s="473" t="b">
        <f>Debts!L64</f>
        <v>0</v>
      </c>
      <c r="Q225" s="467" t="str">
        <f>IF(P225=TRUE,CONCATENATE(Debts!$B$3,"/",Debts!B64,"/",Debts!N64),"")</f>
        <v/>
      </c>
      <c r="S225" s="500" t="str">
        <f>IF(P225=TRUE,CONCATENATE(Debts!B64," - ",Debts!N64),"")</f>
        <v/>
      </c>
    </row>
    <row r="226" spans="1:19" x14ac:dyDescent="0.2">
      <c r="A226" s="14"/>
      <c r="B226" s="78">
        <f>Debts!A65</f>
        <v>151</v>
      </c>
      <c r="C226" s="79">
        <f>Debts!B65</f>
        <v>0</v>
      </c>
      <c r="D226" s="14"/>
      <c r="E226" s="38">
        <f>Debts!D65</f>
        <v>0</v>
      </c>
      <c r="F226" s="38">
        <f>Debts!F65</f>
        <v>0</v>
      </c>
      <c r="G226" s="115" t="str">
        <f>Debts!H65</f>
        <v>M</v>
      </c>
      <c r="H226" s="38">
        <f t="shared" si="7"/>
        <v>0</v>
      </c>
      <c r="P226" s="473" t="b">
        <f>Debts!L65</f>
        <v>0</v>
      </c>
      <c r="Q226" s="467" t="str">
        <f>IF(P226=TRUE,CONCATENATE(Debts!$B$3,"/",Debts!B65,"/",Debts!N65),"")</f>
        <v/>
      </c>
      <c r="S226" s="500" t="str">
        <f>IF(P226=TRUE,CONCATENATE(Debts!B65," - ",Debts!N65),"")</f>
        <v/>
      </c>
    </row>
    <row r="227" spans="1:19" x14ac:dyDescent="0.2">
      <c r="A227" s="14"/>
      <c r="B227" s="78">
        <f>Debts!A66</f>
        <v>152</v>
      </c>
      <c r="C227" s="79">
        <f>Debts!B66</f>
        <v>0</v>
      </c>
      <c r="D227" s="14"/>
      <c r="E227" s="38">
        <f>Debts!D66</f>
        <v>0</v>
      </c>
      <c r="F227" s="38">
        <f>Debts!F66</f>
        <v>0</v>
      </c>
      <c r="G227" s="115" t="str">
        <f>Debts!H66</f>
        <v>M</v>
      </c>
      <c r="H227" s="38">
        <f t="shared" si="7"/>
        <v>0</v>
      </c>
      <c r="P227" s="473" t="b">
        <f>Debts!L66</f>
        <v>0</v>
      </c>
      <c r="Q227" s="467" t="str">
        <f>IF(P227=TRUE,CONCATENATE(Debts!$B$3,"/",Debts!B66,"/",Debts!N66),"")</f>
        <v/>
      </c>
      <c r="S227" s="500" t="str">
        <f>IF(P227=TRUE,CONCATENATE(Debts!B66," - ",Debts!N66),"")</f>
        <v/>
      </c>
    </row>
    <row r="228" spans="1:19" x14ac:dyDescent="0.2">
      <c r="A228" s="14"/>
      <c r="B228" s="78">
        <f>Debts!A67</f>
        <v>153</v>
      </c>
      <c r="C228" s="79">
        <f>Debts!B67</f>
        <v>0</v>
      </c>
      <c r="D228" s="14"/>
      <c r="E228" s="38">
        <f>Debts!D67</f>
        <v>0</v>
      </c>
      <c r="F228" s="38">
        <f>Debts!F67</f>
        <v>0</v>
      </c>
      <c r="G228" s="115" t="str">
        <f>Debts!H67</f>
        <v>M</v>
      </c>
      <c r="H228" s="38">
        <f t="shared" si="7"/>
        <v>0</v>
      </c>
      <c r="P228" s="473" t="b">
        <f>Debts!L67</f>
        <v>0</v>
      </c>
      <c r="Q228" s="467" t="str">
        <f>IF(P228=TRUE,CONCATENATE(Debts!$B$3,"/",Debts!B67,"/",Debts!N67),"")</f>
        <v/>
      </c>
      <c r="S228" s="500" t="str">
        <f>IF(P228=TRUE,CONCATENATE(Debts!B67," - ",Debts!N67),"")</f>
        <v/>
      </c>
    </row>
    <row r="229" spans="1:19" x14ac:dyDescent="0.2">
      <c r="A229" s="14"/>
      <c r="B229" s="78">
        <f>Debts!A68</f>
        <v>154</v>
      </c>
      <c r="C229" s="79">
        <f>Debts!B68</f>
        <v>0</v>
      </c>
      <c r="D229" s="14"/>
      <c r="E229" s="38">
        <f>Debts!D68</f>
        <v>0</v>
      </c>
      <c r="F229" s="38">
        <f>Debts!F68</f>
        <v>0</v>
      </c>
      <c r="G229" s="115" t="str">
        <f>Debts!H68</f>
        <v>M</v>
      </c>
      <c r="H229" s="38">
        <f t="shared" si="7"/>
        <v>0</v>
      </c>
      <c r="P229" s="473" t="b">
        <f>Debts!L68</f>
        <v>0</v>
      </c>
      <c r="Q229" s="467" t="str">
        <f>IF(P229=TRUE,CONCATENATE(Debts!$B$3,"/",Debts!B68,"/",Debts!N68),"")</f>
        <v/>
      </c>
      <c r="S229" s="500" t="str">
        <f>IF(P229=TRUE,CONCATENATE(Debts!B68," - ",Debts!N68),"")</f>
        <v/>
      </c>
    </row>
    <row r="230" spans="1:19" x14ac:dyDescent="0.2">
      <c r="A230" s="14"/>
      <c r="B230" s="78">
        <f>Debts!A69</f>
        <v>155</v>
      </c>
      <c r="C230" s="79">
        <f>Debts!B69</f>
        <v>0</v>
      </c>
      <c r="D230" s="14"/>
      <c r="E230" s="38">
        <f>Debts!D69</f>
        <v>0</v>
      </c>
      <c r="F230" s="38">
        <f>Debts!F69</f>
        <v>0</v>
      </c>
      <c r="G230" s="115" t="str">
        <f>Debts!H69</f>
        <v>M</v>
      </c>
      <c r="H230" s="38">
        <f t="shared" si="7"/>
        <v>0</v>
      </c>
      <c r="P230" s="473" t="b">
        <f>Debts!L69</f>
        <v>0</v>
      </c>
      <c r="Q230" s="467" t="str">
        <f>IF(P230=TRUE,CONCATENATE(Debts!$B$3,"/",Debts!B69,"/",Debts!N69),"")</f>
        <v/>
      </c>
      <c r="S230" s="500" t="str">
        <f>IF(P230=TRUE,CONCATENATE(Debts!B69," - ",Debts!N69),"")</f>
        <v/>
      </c>
    </row>
    <row r="231" spans="1:19" x14ac:dyDescent="0.2">
      <c r="A231" s="14"/>
      <c r="B231" s="78">
        <f>Debts!A70</f>
        <v>156</v>
      </c>
      <c r="C231" s="79">
        <f>Debts!B70</f>
        <v>0</v>
      </c>
      <c r="D231" s="14"/>
      <c r="E231" s="38">
        <f>Debts!D70</f>
        <v>0</v>
      </c>
      <c r="F231" s="38">
        <f>Debts!F70</f>
        <v>0</v>
      </c>
      <c r="G231" s="115" t="str">
        <f>Debts!H70</f>
        <v>M</v>
      </c>
      <c r="H231" s="38">
        <f t="shared" ref="H231:H261" si="8">IF(G231="W",F231*52/12,IF(OR(G231="M",LEN(G231)=0),F231,IF(G231="Q",F231/3,IF(G231="F",F231*26/12,IF(OR(G231="A",G231="Y"),F231/12,F231)))))</f>
        <v>0</v>
      </c>
      <c r="P231" s="473" t="b">
        <f>Debts!L70</f>
        <v>0</v>
      </c>
      <c r="Q231" s="467" t="str">
        <f>IF(P231=TRUE,CONCATENATE(Debts!$B$3,"/",Debts!B70,"/",Debts!N70),"")</f>
        <v/>
      </c>
      <c r="S231" s="500" t="str">
        <f>IF(P231=TRUE,CONCATENATE(Debts!B70," - ",Debts!N70),"")</f>
        <v/>
      </c>
    </row>
    <row r="232" spans="1:19" x14ac:dyDescent="0.2">
      <c r="A232" s="14"/>
      <c r="B232" s="78">
        <f>Debts!A71</f>
        <v>157</v>
      </c>
      <c r="C232" s="79">
        <f>Debts!B71</f>
        <v>0</v>
      </c>
      <c r="D232" s="14"/>
      <c r="E232" s="38">
        <f>Debts!D71</f>
        <v>0</v>
      </c>
      <c r="F232" s="38">
        <f>Debts!F71</f>
        <v>0</v>
      </c>
      <c r="G232" s="115" t="str">
        <f>Debts!H71</f>
        <v>M</v>
      </c>
      <c r="H232" s="38">
        <f t="shared" si="8"/>
        <v>0</v>
      </c>
      <c r="P232" s="473" t="b">
        <f>Debts!L71</f>
        <v>0</v>
      </c>
      <c r="Q232" s="467" t="str">
        <f>IF(P232=TRUE,CONCATENATE(Debts!$B$3,"/",Debts!B71,"/",Debts!N71),"")</f>
        <v/>
      </c>
      <c r="S232" s="500" t="str">
        <f>IF(P232=TRUE,CONCATENATE(Debts!B71," - ",Debts!N71),"")</f>
        <v/>
      </c>
    </row>
    <row r="233" spans="1:19" x14ac:dyDescent="0.2">
      <c r="A233" s="14"/>
      <c r="B233" s="78">
        <f>Debts!A72</f>
        <v>158</v>
      </c>
      <c r="C233" s="79">
        <f>Debts!B72</f>
        <v>0</v>
      </c>
      <c r="D233" s="14"/>
      <c r="E233" s="38">
        <f>Debts!D72</f>
        <v>0</v>
      </c>
      <c r="F233" s="38">
        <f>Debts!F72</f>
        <v>0</v>
      </c>
      <c r="G233" s="115" t="str">
        <f>Debts!H72</f>
        <v>M</v>
      </c>
      <c r="H233" s="38">
        <f t="shared" si="8"/>
        <v>0</v>
      </c>
      <c r="P233" s="473" t="b">
        <f>Debts!L72</f>
        <v>0</v>
      </c>
      <c r="Q233" s="467" t="str">
        <f>IF(P233=TRUE,CONCATENATE(Debts!$B$3,"/",Debts!B72,"/",Debts!N72),"")</f>
        <v/>
      </c>
      <c r="S233" s="500" t="str">
        <f>IF(P233=TRUE,CONCATENATE(Debts!B72," - ",Debts!N72),"")</f>
        <v/>
      </c>
    </row>
    <row r="234" spans="1:19" x14ac:dyDescent="0.2">
      <c r="A234" s="14"/>
      <c r="B234" s="78">
        <f>Debts!A73</f>
        <v>159</v>
      </c>
      <c r="C234" s="79">
        <f>Debts!B73</f>
        <v>0</v>
      </c>
      <c r="D234" s="14"/>
      <c r="E234" s="38">
        <f>Debts!D73</f>
        <v>0</v>
      </c>
      <c r="F234" s="38">
        <f>Debts!F73</f>
        <v>0</v>
      </c>
      <c r="G234" s="115" t="str">
        <f>Debts!H73</f>
        <v>M</v>
      </c>
      <c r="H234" s="38">
        <f t="shared" si="8"/>
        <v>0</v>
      </c>
      <c r="P234" s="473" t="b">
        <f>Debts!L73</f>
        <v>0</v>
      </c>
      <c r="Q234" s="467" t="str">
        <f>IF(P234=TRUE,CONCATENATE(Debts!$B$3,"/",Debts!B73,"/",Debts!N73),"")</f>
        <v/>
      </c>
      <c r="S234" s="500" t="str">
        <f>IF(P234=TRUE,CONCATENATE(Debts!B73," - ",Debts!N73),"")</f>
        <v/>
      </c>
    </row>
    <row r="235" spans="1:19" x14ac:dyDescent="0.2">
      <c r="A235" s="14"/>
      <c r="B235" s="78">
        <f>Debts!A74</f>
        <v>160</v>
      </c>
      <c r="C235" s="79">
        <f>Debts!B74</f>
        <v>0</v>
      </c>
      <c r="D235" s="14"/>
      <c r="E235" s="38">
        <f>Debts!D74</f>
        <v>0</v>
      </c>
      <c r="F235" s="38">
        <f>Debts!F74</f>
        <v>0</v>
      </c>
      <c r="G235" s="115" t="str">
        <f>Debts!H74</f>
        <v>M</v>
      </c>
      <c r="H235" s="38">
        <f t="shared" si="8"/>
        <v>0</v>
      </c>
      <c r="P235" s="473" t="b">
        <f>Debts!L74</f>
        <v>0</v>
      </c>
      <c r="Q235" s="467" t="str">
        <f>IF(P235=TRUE,CONCATENATE(Debts!$B$3,"/",Debts!B74,"/",Debts!N74),"")</f>
        <v/>
      </c>
      <c r="S235" s="500" t="str">
        <f>IF(P235=TRUE,CONCATENATE(Debts!B74," - ",Debts!N74),"")</f>
        <v/>
      </c>
    </row>
    <row r="236" spans="1:19" x14ac:dyDescent="0.2">
      <c r="A236" s="14"/>
      <c r="B236" s="78">
        <f>Debts!A75</f>
        <v>161</v>
      </c>
      <c r="C236" s="79">
        <f>Debts!B75</f>
        <v>0</v>
      </c>
      <c r="D236" s="14"/>
      <c r="E236" s="38">
        <f>Debts!D75</f>
        <v>0</v>
      </c>
      <c r="F236" s="38">
        <f>Debts!F75</f>
        <v>0</v>
      </c>
      <c r="G236" s="115" t="str">
        <f>Debts!H75</f>
        <v>M</v>
      </c>
      <c r="H236" s="38">
        <f t="shared" si="8"/>
        <v>0</v>
      </c>
      <c r="P236" s="473" t="b">
        <f>Debts!L75</f>
        <v>0</v>
      </c>
      <c r="Q236" s="467" t="str">
        <f>IF(P236=TRUE,CONCATENATE(Debts!$B$3,"/",Debts!B75,"/",Debts!N75),"")</f>
        <v/>
      </c>
      <c r="S236" s="500" t="str">
        <f>IF(P236=TRUE,CONCATENATE(Debts!B75," - ",Debts!N75),"")</f>
        <v/>
      </c>
    </row>
    <row r="237" spans="1:19" x14ac:dyDescent="0.2">
      <c r="A237" s="14"/>
      <c r="B237" s="78">
        <f>Debts!A76</f>
        <v>162</v>
      </c>
      <c r="C237" s="79">
        <f>Debts!B76</f>
        <v>0</v>
      </c>
      <c r="D237" s="14"/>
      <c r="E237" s="38">
        <f>Debts!D76</f>
        <v>0</v>
      </c>
      <c r="F237" s="38">
        <f>Debts!F76</f>
        <v>0</v>
      </c>
      <c r="G237" s="115" t="str">
        <f>Debts!H76</f>
        <v>M</v>
      </c>
      <c r="H237" s="38">
        <f t="shared" si="8"/>
        <v>0</v>
      </c>
      <c r="P237" s="473" t="b">
        <f>Debts!L76</f>
        <v>0</v>
      </c>
      <c r="Q237" s="467" t="str">
        <f>IF(P237=TRUE,CONCATENATE(Debts!$B$3,"/",Debts!B76,"/",Debts!N76),"")</f>
        <v/>
      </c>
      <c r="S237" s="500" t="str">
        <f>IF(P237=TRUE,CONCATENATE(Debts!B76," - ",Debts!N76),"")</f>
        <v/>
      </c>
    </row>
    <row r="238" spans="1:19" x14ac:dyDescent="0.2">
      <c r="A238" s="14"/>
      <c r="B238" s="78">
        <f>Debts!A77</f>
        <v>163</v>
      </c>
      <c r="C238" s="79">
        <f>Debts!B77</f>
        <v>0</v>
      </c>
      <c r="D238" s="14"/>
      <c r="E238" s="38">
        <f>Debts!D77</f>
        <v>0</v>
      </c>
      <c r="F238" s="38">
        <f>Debts!F77</f>
        <v>0</v>
      </c>
      <c r="G238" s="115" t="str">
        <f>Debts!H77</f>
        <v>M</v>
      </c>
      <c r="H238" s="38">
        <f t="shared" si="8"/>
        <v>0</v>
      </c>
      <c r="P238" s="473" t="b">
        <f>Debts!L77</f>
        <v>0</v>
      </c>
      <c r="Q238" s="467" t="str">
        <f>IF(P238=TRUE,CONCATENATE(Debts!$B$3,"/",Debts!B77,"/",Debts!N77),"")</f>
        <v/>
      </c>
      <c r="S238" s="500" t="str">
        <f>IF(P238=TRUE,CONCATENATE(Debts!B77," - ",Debts!N77),"")</f>
        <v/>
      </c>
    </row>
    <row r="239" spans="1:19" x14ac:dyDescent="0.2">
      <c r="A239" s="14"/>
      <c r="B239" s="78">
        <f>Debts!A78</f>
        <v>164</v>
      </c>
      <c r="C239" s="79">
        <f>Debts!B78</f>
        <v>0</v>
      </c>
      <c r="D239" s="14"/>
      <c r="E239" s="38">
        <f>Debts!D78</f>
        <v>0</v>
      </c>
      <c r="F239" s="38">
        <f>Debts!F78</f>
        <v>0</v>
      </c>
      <c r="G239" s="115" t="str">
        <f>Debts!H78</f>
        <v>M</v>
      </c>
      <c r="H239" s="38">
        <f t="shared" si="8"/>
        <v>0</v>
      </c>
      <c r="P239" s="473" t="b">
        <f>Debts!L78</f>
        <v>0</v>
      </c>
      <c r="Q239" s="467" t="str">
        <f>IF(P239=TRUE,CONCATENATE(Debts!$B$3,"/",Debts!B78,"/",Debts!N78),"")</f>
        <v/>
      </c>
      <c r="S239" s="500" t="str">
        <f>IF(P239=TRUE,CONCATENATE(Debts!B78," - ",Debts!N78),"")</f>
        <v/>
      </c>
    </row>
    <row r="240" spans="1:19" x14ac:dyDescent="0.2">
      <c r="A240" s="14"/>
      <c r="B240" s="78">
        <f>Debts!A79</f>
        <v>165</v>
      </c>
      <c r="C240" s="79">
        <f>Debts!B79</f>
        <v>0</v>
      </c>
      <c r="D240" s="14"/>
      <c r="E240" s="38">
        <f>Debts!D79</f>
        <v>0</v>
      </c>
      <c r="F240" s="38">
        <f>Debts!F79</f>
        <v>0</v>
      </c>
      <c r="G240" s="115" t="str">
        <f>Debts!H79</f>
        <v>M</v>
      </c>
      <c r="H240" s="38">
        <f t="shared" si="8"/>
        <v>0</v>
      </c>
      <c r="P240" s="473" t="b">
        <f>Debts!L79</f>
        <v>0</v>
      </c>
      <c r="Q240" s="467" t="str">
        <f>IF(P240=TRUE,CONCATENATE(Debts!$B$3,"/",Debts!B79,"/",Debts!N79),"")</f>
        <v/>
      </c>
      <c r="S240" s="500" t="str">
        <f>IF(P240=TRUE,CONCATENATE(Debts!B79," - ",Debts!N79),"")</f>
        <v/>
      </c>
    </row>
    <row r="241" spans="1:19" x14ac:dyDescent="0.2">
      <c r="A241" s="14"/>
      <c r="B241" s="78">
        <f>Debts!A80</f>
        <v>166</v>
      </c>
      <c r="C241" s="79">
        <f>Debts!B80</f>
        <v>0</v>
      </c>
      <c r="D241" s="14"/>
      <c r="E241" s="38">
        <f>Debts!D80</f>
        <v>0</v>
      </c>
      <c r="F241" s="38">
        <f>Debts!F80</f>
        <v>0</v>
      </c>
      <c r="G241" s="115" t="str">
        <f>Debts!H80</f>
        <v>M</v>
      </c>
      <c r="H241" s="38">
        <f t="shared" si="8"/>
        <v>0</v>
      </c>
      <c r="P241" s="473" t="b">
        <f>Debts!L80</f>
        <v>0</v>
      </c>
      <c r="Q241" s="467" t="str">
        <f>IF(P241=TRUE,CONCATENATE(Debts!$B$3,"/",Debts!B80,"/",Debts!N80),"")</f>
        <v/>
      </c>
      <c r="S241" s="500" t="str">
        <f>IF(P241=TRUE,CONCATENATE(Debts!B80," - ",Debts!N80),"")</f>
        <v/>
      </c>
    </row>
    <row r="242" spans="1:19" x14ac:dyDescent="0.2">
      <c r="A242" s="14"/>
      <c r="B242" s="78">
        <f>Debts!A81</f>
        <v>167</v>
      </c>
      <c r="C242" s="79">
        <f>Debts!B81</f>
        <v>0</v>
      </c>
      <c r="D242" s="14"/>
      <c r="E242" s="38">
        <f>Debts!D81</f>
        <v>0</v>
      </c>
      <c r="F242" s="38">
        <f>Debts!F81</f>
        <v>0</v>
      </c>
      <c r="G242" s="115" t="str">
        <f>Debts!H81</f>
        <v>M</v>
      </c>
      <c r="H242" s="38">
        <f t="shared" si="8"/>
        <v>0</v>
      </c>
      <c r="P242" s="473" t="b">
        <f>Debts!L81</f>
        <v>0</v>
      </c>
      <c r="Q242" s="467" t="str">
        <f>IF(P242=TRUE,CONCATENATE(Debts!$B$3,"/",Debts!B81,"/",Debts!N81),"")</f>
        <v/>
      </c>
      <c r="S242" s="500" t="str">
        <f>IF(P242=TRUE,CONCATENATE(Debts!B81," - ",Debts!N81),"")</f>
        <v/>
      </c>
    </row>
    <row r="243" spans="1:19" x14ac:dyDescent="0.2">
      <c r="A243" s="14"/>
      <c r="B243" s="78">
        <f>Debts!A82</f>
        <v>168</v>
      </c>
      <c r="C243" s="79">
        <f>Debts!B82</f>
        <v>0</v>
      </c>
      <c r="D243" s="14"/>
      <c r="E243" s="38">
        <f>Debts!D82</f>
        <v>0</v>
      </c>
      <c r="F243" s="38">
        <f>Debts!F82</f>
        <v>0</v>
      </c>
      <c r="G243" s="115" t="str">
        <f>Debts!H82</f>
        <v>M</v>
      </c>
      <c r="H243" s="38">
        <f t="shared" si="8"/>
        <v>0</v>
      </c>
      <c r="P243" s="473" t="b">
        <f>Debts!L82</f>
        <v>0</v>
      </c>
      <c r="Q243" s="467" t="str">
        <f>IF(P243=TRUE,CONCATENATE(Debts!$B$3,"/",Debts!B82,"/",Debts!N82),"")</f>
        <v/>
      </c>
      <c r="S243" s="500" t="str">
        <f>IF(P243=TRUE,CONCATENATE(Debts!B82," - ",Debts!N82),"")</f>
        <v/>
      </c>
    </row>
    <row r="244" spans="1:19" x14ac:dyDescent="0.2">
      <c r="A244" s="14"/>
      <c r="B244" s="78">
        <f>Debts!A83</f>
        <v>169</v>
      </c>
      <c r="C244" s="79">
        <f>Debts!B83</f>
        <v>0</v>
      </c>
      <c r="D244" s="14"/>
      <c r="E244" s="38">
        <f>Debts!D83</f>
        <v>0</v>
      </c>
      <c r="F244" s="38">
        <f>Debts!F83</f>
        <v>0</v>
      </c>
      <c r="G244" s="115" t="str">
        <f>Debts!H83</f>
        <v>M</v>
      </c>
      <c r="H244" s="38">
        <f t="shared" si="8"/>
        <v>0</v>
      </c>
      <c r="P244" s="473" t="b">
        <f>Debts!L83</f>
        <v>0</v>
      </c>
      <c r="Q244" s="467" t="str">
        <f>IF(P244=TRUE,CONCATENATE(Debts!$B$3,"/",Debts!B83,"/",Debts!N83),"")</f>
        <v/>
      </c>
      <c r="S244" s="500" t="str">
        <f>IF(P244=TRUE,CONCATENATE(Debts!B83," - ",Debts!N83),"")</f>
        <v/>
      </c>
    </row>
    <row r="245" spans="1:19" x14ac:dyDescent="0.2">
      <c r="A245" s="14"/>
      <c r="B245" s="78">
        <f>Debts!A84</f>
        <v>170</v>
      </c>
      <c r="C245" s="79">
        <f>Debts!B84</f>
        <v>0</v>
      </c>
      <c r="D245" s="14"/>
      <c r="E245" s="38">
        <f>Debts!D84</f>
        <v>0</v>
      </c>
      <c r="F245" s="38">
        <f>Debts!F84</f>
        <v>0</v>
      </c>
      <c r="G245" s="115" t="str">
        <f>Debts!H84</f>
        <v>M</v>
      </c>
      <c r="H245" s="38">
        <f t="shared" si="8"/>
        <v>0</v>
      </c>
      <c r="P245" s="473" t="b">
        <f>Debts!L84</f>
        <v>0</v>
      </c>
      <c r="Q245" s="467" t="str">
        <f>IF(P245=TRUE,CONCATENATE(Debts!$B$3,"/",Debts!B84,"/",Debts!N84),"")</f>
        <v/>
      </c>
      <c r="S245" s="500" t="str">
        <f>IF(P245=TRUE,CONCATENATE(Debts!B84," - ",Debts!N84),"")</f>
        <v/>
      </c>
    </row>
    <row r="246" spans="1:19" x14ac:dyDescent="0.2">
      <c r="A246" s="14"/>
      <c r="B246" s="78">
        <f>Debts!A85</f>
        <v>171</v>
      </c>
      <c r="C246" s="79">
        <f>Debts!B85</f>
        <v>0</v>
      </c>
      <c r="D246" s="14"/>
      <c r="E246" s="38">
        <f>Debts!D85</f>
        <v>0</v>
      </c>
      <c r="F246" s="38">
        <f>Debts!F85</f>
        <v>0</v>
      </c>
      <c r="G246" s="115" t="str">
        <f>Debts!H85</f>
        <v>M</v>
      </c>
      <c r="H246" s="38">
        <f t="shared" si="8"/>
        <v>0</v>
      </c>
      <c r="P246" s="473" t="b">
        <f>Debts!L85</f>
        <v>0</v>
      </c>
      <c r="Q246" s="467" t="str">
        <f>IF(P246=TRUE,CONCATENATE(Debts!$B$3,"/",Debts!B85,"/",Debts!N85),"")</f>
        <v/>
      </c>
      <c r="S246" s="500" t="str">
        <f>IF(P246=TRUE,CONCATENATE(Debts!B85," - ",Debts!N85),"")</f>
        <v/>
      </c>
    </row>
    <row r="247" spans="1:19" x14ac:dyDescent="0.2">
      <c r="A247" s="14"/>
      <c r="B247" s="78">
        <f>Debts!A86</f>
        <v>172</v>
      </c>
      <c r="C247" s="79">
        <f>Debts!B86</f>
        <v>0</v>
      </c>
      <c r="D247" s="14"/>
      <c r="E247" s="38">
        <f>Debts!D86</f>
        <v>0</v>
      </c>
      <c r="F247" s="38">
        <f>Debts!F86</f>
        <v>0</v>
      </c>
      <c r="G247" s="115" t="str">
        <f>Debts!H86</f>
        <v>M</v>
      </c>
      <c r="H247" s="38">
        <f t="shared" si="8"/>
        <v>0</v>
      </c>
      <c r="P247" s="473" t="b">
        <f>Debts!L86</f>
        <v>0</v>
      </c>
      <c r="Q247" s="467" t="str">
        <f>IF(P247=TRUE,CONCATENATE(Debts!$B$3,"/",Debts!B86,"/",Debts!N86),"")</f>
        <v/>
      </c>
      <c r="S247" s="500" t="str">
        <f>IF(P247=TRUE,CONCATENATE(Debts!B86," - ",Debts!N86),"")</f>
        <v/>
      </c>
    </row>
    <row r="248" spans="1:19" x14ac:dyDescent="0.2">
      <c r="A248" s="14"/>
      <c r="B248" s="78">
        <f>Debts!A87</f>
        <v>173</v>
      </c>
      <c r="C248" s="79">
        <f>Debts!B87</f>
        <v>0</v>
      </c>
      <c r="D248" s="14"/>
      <c r="E248" s="38">
        <f>Debts!D87</f>
        <v>0</v>
      </c>
      <c r="F248" s="38">
        <f>Debts!F87</f>
        <v>0</v>
      </c>
      <c r="G248" s="115" t="str">
        <f>Debts!H87</f>
        <v>M</v>
      </c>
      <c r="H248" s="38">
        <f t="shared" si="8"/>
        <v>0</v>
      </c>
      <c r="P248" s="473" t="b">
        <f>Debts!L87</f>
        <v>0</v>
      </c>
      <c r="Q248" s="467" t="str">
        <f>IF(P248=TRUE,CONCATENATE(Debts!$B$3,"/",Debts!B87,"/",Debts!N87),"")</f>
        <v/>
      </c>
      <c r="S248" s="500" t="str">
        <f>IF(P248=TRUE,CONCATENATE(Debts!B87," - ",Debts!N87),"")</f>
        <v/>
      </c>
    </row>
    <row r="249" spans="1:19" x14ac:dyDescent="0.2">
      <c r="A249" s="14"/>
      <c r="B249" s="78">
        <f>Debts!A88</f>
        <v>174</v>
      </c>
      <c r="C249" s="79">
        <f>Debts!B88</f>
        <v>0</v>
      </c>
      <c r="D249" s="14"/>
      <c r="E249" s="38">
        <f>Debts!D88</f>
        <v>0</v>
      </c>
      <c r="F249" s="38">
        <f>Debts!F88</f>
        <v>0</v>
      </c>
      <c r="G249" s="115" t="str">
        <f>Debts!H88</f>
        <v>M</v>
      </c>
      <c r="H249" s="38">
        <f t="shared" si="8"/>
        <v>0</v>
      </c>
      <c r="P249" s="473" t="b">
        <f>Debts!L88</f>
        <v>0</v>
      </c>
      <c r="Q249" s="467" t="str">
        <f>IF(P249=TRUE,CONCATENATE(Debts!$B$3,"/",Debts!B88,"/",Debts!N88),"")</f>
        <v/>
      </c>
      <c r="S249" s="500" t="str">
        <f>IF(P249=TRUE,CONCATENATE(Debts!B88," - ",Debts!N88),"")</f>
        <v/>
      </c>
    </row>
    <row r="250" spans="1:19" x14ac:dyDescent="0.2">
      <c r="A250" s="14"/>
      <c r="B250" s="78">
        <f>Debts!A89</f>
        <v>175</v>
      </c>
      <c r="C250" s="79">
        <f>Debts!B89</f>
        <v>0</v>
      </c>
      <c r="D250" s="14"/>
      <c r="E250" s="38">
        <f>Debts!D89</f>
        <v>0</v>
      </c>
      <c r="F250" s="38">
        <f>Debts!F89</f>
        <v>0</v>
      </c>
      <c r="G250" s="115" t="str">
        <f>Debts!H89</f>
        <v>M</v>
      </c>
      <c r="H250" s="38">
        <f t="shared" si="8"/>
        <v>0</v>
      </c>
      <c r="P250" s="473" t="b">
        <f>Debts!L89</f>
        <v>0</v>
      </c>
      <c r="Q250" s="467" t="str">
        <f>IF(P250=TRUE,CONCATENATE(Debts!$B$3,"/",Debts!B89,"/",Debts!N89),"")</f>
        <v/>
      </c>
      <c r="S250" s="500" t="str">
        <f>IF(P250=TRUE,CONCATENATE(Debts!B89," - ",Debts!N89),"")</f>
        <v/>
      </c>
    </row>
    <row r="251" spans="1:19" x14ac:dyDescent="0.2">
      <c r="A251" s="14"/>
      <c r="B251" s="78">
        <f>Debts!A90</f>
        <v>176</v>
      </c>
      <c r="C251" s="79">
        <f>Debts!B90</f>
        <v>0</v>
      </c>
      <c r="D251" s="14"/>
      <c r="E251" s="38">
        <f>Debts!D90</f>
        <v>0</v>
      </c>
      <c r="F251" s="38">
        <f>Debts!F90</f>
        <v>0</v>
      </c>
      <c r="G251" s="115" t="str">
        <f>Debts!H90</f>
        <v>M</v>
      </c>
      <c r="H251" s="38">
        <f t="shared" si="8"/>
        <v>0</v>
      </c>
      <c r="P251" s="473" t="b">
        <f>Debts!L90</f>
        <v>0</v>
      </c>
      <c r="Q251" s="467" t="str">
        <f>IF(P251=TRUE,CONCATENATE(Debts!$B$3,"/",Debts!B90,"/",Debts!N90),"")</f>
        <v/>
      </c>
      <c r="S251" s="500" t="str">
        <f>IF(P251=TRUE,CONCATENATE(Debts!B90," - ",Debts!N90),"")</f>
        <v/>
      </c>
    </row>
    <row r="252" spans="1:19" x14ac:dyDescent="0.2">
      <c r="A252" s="14"/>
      <c r="B252" s="78">
        <f>Debts!A91</f>
        <v>177</v>
      </c>
      <c r="C252" s="79">
        <f>Debts!B91</f>
        <v>0</v>
      </c>
      <c r="D252" s="14"/>
      <c r="E252" s="38">
        <f>Debts!D91</f>
        <v>0</v>
      </c>
      <c r="F252" s="38">
        <f>Debts!F91</f>
        <v>0</v>
      </c>
      <c r="G252" s="115" t="str">
        <f>Debts!H91</f>
        <v>M</v>
      </c>
      <c r="H252" s="38">
        <f t="shared" si="8"/>
        <v>0</v>
      </c>
      <c r="P252" s="473" t="b">
        <f>Debts!L91</f>
        <v>0</v>
      </c>
      <c r="Q252" s="467" t="str">
        <f>IF(P252=TRUE,CONCATENATE(Debts!$B$3,"/",Debts!B91,"/",Debts!N91),"")</f>
        <v/>
      </c>
      <c r="S252" s="500" t="str">
        <f>IF(P252=TRUE,CONCATENATE(Debts!B91," - ",Debts!N91),"")</f>
        <v/>
      </c>
    </row>
    <row r="253" spans="1:19" x14ac:dyDescent="0.2">
      <c r="A253" s="14"/>
      <c r="B253" s="78">
        <f>Debts!A92</f>
        <v>178</v>
      </c>
      <c r="C253" s="79">
        <f>Debts!B92</f>
        <v>0</v>
      </c>
      <c r="D253" s="14"/>
      <c r="E253" s="38">
        <f>Debts!D92</f>
        <v>0</v>
      </c>
      <c r="F253" s="38">
        <f>Debts!F92</f>
        <v>0</v>
      </c>
      <c r="G253" s="115" t="str">
        <f>Debts!H92</f>
        <v>M</v>
      </c>
      <c r="H253" s="38">
        <f t="shared" si="8"/>
        <v>0</v>
      </c>
      <c r="P253" s="473" t="b">
        <f>Debts!L92</f>
        <v>0</v>
      </c>
      <c r="Q253" s="467" t="str">
        <f>IF(P253=TRUE,CONCATENATE(Debts!$B$3,"/",Debts!B92,"/",Debts!N92),"")</f>
        <v/>
      </c>
      <c r="S253" s="500" t="str">
        <f>IF(P253=TRUE,CONCATENATE(Debts!B92," - ",Debts!N92),"")</f>
        <v/>
      </c>
    </row>
    <row r="254" spans="1:19" x14ac:dyDescent="0.2">
      <c r="A254" s="14"/>
      <c r="B254" s="78">
        <f>Debts!A93</f>
        <v>179</v>
      </c>
      <c r="C254" s="79">
        <f>Debts!B93</f>
        <v>0</v>
      </c>
      <c r="D254" s="14"/>
      <c r="E254" s="38">
        <f>Debts!D93</f>
        <v>0</v>
      </c>
      <c r="F254" s="38">
        <f>Debts!F93</f>
        <v>0</v>
      </c>
      <c r="G254" s="115" t="str">
        <f>Debts!H93</f>
        <v>M</v>
      </c>
      <c r="H254" s="38">
        <f t="shared" si="8"/>
        <v>0</v>
      </c>
      <c r="P254" s="473" t="b">
        <f>Debts!L93</f>
        <v>0</v>
      </c>
      <c r="Q254" s="467" t="str">
        <f>IF(P254=TRUE,CONCATENATE(Debts!$B$3,"/",Debts!B93,"/",Debts!N93),"")</f>
        <v/>
      </c>
      <c r="S254" s="500" t="str">
        <f>IF(P254=TRUE,CONCATENATE(Debts!B93," - ",Debts!N93),"")</f>
        <v/>
      </c>
    </row>
    <row r="255" spans="1:19" x14ac:dyDescent="0.2">
      <c r="A255" s="14"/>
      <c r="B255" s="78">
        <f>Debts!A94</f>
        <v>180</v>
      </c>
      <c r="C255" s="79">
        <f>Debts!B94</f>
        <v>0</v>
      </c>
      <c r="D255" s="14"/>
      <c r="E255" s="38">
        <f>Debts!D94</f>
        <v>0</v>
      </c>
      <c r="F255" s="38">
        <f>Debts!F94</f>
        <v>0</v>
      </c>
      <c r="G255" s="115" t="str">
        <f>Debts!H94</f>
        <v>M</v>
      </c>
      <c r="H255" s="38">
        <f t="shared" si="8"/>
        <v>0</v>
      </c>
      <c r="P255" s="473" t="b">
        <f>Debts!L94</f>
        <v>0</v>
      </c>
      <c r="Q255" s="467" t="str">
        <f>IF(P255=TRUE,CONCATENATE(Debts!$B$3,"/",Debts!B94,"/",Debts!N94),"")</f>
        <v/>
      </c>
      <c r="S255" s="500" t="str">
        <f>IF(P255=TRUE,CONCATENATE(Debts!B94," - ",Debts!N94),"")</f>
        <v/>
      </c>
    </row>
    <row r="256" spans="1:19" x14ac:dyDescent="0.2">
      <c r="A256" s="14"/>
      <c r="B256" s="78">
        <f>Debts!A95</f>
        <v>181</v>
      </c>
      <c r="C256" s="79">
        <f>Debts!B95</f>
        <v>0</v>
      </c>
      <c r="D256" s="14"/>
      <c r="E256" s="38">
        <f>Debts!D95</f>
        <v>0</v>
      </c>
      <c r="F256" s="38">
        <f>Debts!F95</f>
        <v>0</v>
      </c>
      <c r="G256" s="115" t="str">
        <f>Debts!H95</f>
        <v>M</v>
      </c>
      <c r="H256" s="38">
        <f t="shared" si="8"/>
        <v>0</v>
      </c>
      <c r="P256" s="473" t="b">
        <f>Debts!L95</f>
        <v>0</v>
      </c>
      <c r="Q256" s="467" t="str">
        <f>IF(P256=TRUE,CONCATENATE(Debts!$B$3,"/",Debts!B95,"/",Debts!N95),"")</f>
        <v/>
      </c>
      <c r="S256" s="500" t="str">
        <f>IF(P256=TRUE,CONCATENATE(Debts!B95," - ",Debts!N95),"")</f>
        <v/>
      </c>
    </row>
    <row r="257" spans="1:20" x14ac:dyDescent="0.2">
      <c r="A257" s="14"/>
      <c r="B257" s="78">
        <f>Debts!A96</f>
        <v>182</v>
      </c>
      <c r="C257" s="79">
        <f>Debts!B96</f>
        <v>0</v>
      </c>
      <c r="D257" s="14"/>
      <c r="E257" s="38">
        <f>Debts!D96</f>
        <v>0</v>
      </c>
      <c r="F257" s="38">
        <f>Debts!F96</f>
        <v>0</v>
      </c>
      <c r="G257" s="115" t="str">
        <f>Debts!H96</f>
        <v>M</v>
      </c>
      <c r="H257" s="38">
        <f t="shared" si="8"/>
        <v>0</v>
      </c>
      <c r="P257" s="473" t="b">
        <f>Debts!L96</f>
        <v>0</v>
      </c>
      <c r="Q257" s="467" t="str">
        <f>IF(P257=TRUE,CONCATENATE(Debts!$B$3,"/",Debts!B96,"/",Debts!N96),"")</f>
        <v/>
      </c>
      <c r="S257" s="500" t="str">
        <f>IF(P257=TRUE,CONCATENATE(Debts!B96," - ",Debts!N96),"")</f>
        <v/>
      </c>
    </row>
    <row r="258" spans="1:20" x14ac:dyDescent="0.2">
      <c r="A258" s="14"/>
      <c r="B258" s="78">
        <f>Debts!A97</f>
        <v>183</v>
      </c>
      <c r="C258" s="79">
        <f>Debts!B97</f>
        <v>0</v>
      </c>
      <c r="D258" s="14"/>
      <c r="E258" s="38">
        <f>Debts!D97</f>
        <v>0</v>
      </c>
      <c r="F258" s="38">
        <f>Debts!F97</f>
        <v>0</v>
      </c>
      <c r="G258" s="115" t="str">
        <f>Debts!H97</f>
        <v>M</v>
      </c>
      <c r="H258" s="38">
        <f t="shared" si="8"/>
        <v>0</v>
      </c>
      <c r="P258" s="473" t="b">
        <f>Debts!L97</f>
        <v>0</v>
      </c>
      <c r="Q258" s="467" t="str">
        <f>IF(P258=TRUE,CONCATENATE(Debts!$B$3,"/",Debts!B97,"/",Debts!N97),"")</f>
        <v/>
      </c>
      <c r="S258" s="500" t="str">
        <f>IF(P258=TRUE,CONCATENATE(Debts!B97," - ",Debts!N97),"")</f>
        <v/>
      </c>
    </row>
    <row r="259" spans="1:20" x14ac:dyDescent="0.2">
      <c r="A259" s="14"/>
      <c r="B259" s="78">
        <f>Debts!A98</f>
        <v>184</v>
      </c>
      <c r="C259" s="79">
        <f>Debts!B98</f>
        <v>0</v>
      </c>
      <c r="D259" s="14"/>
      <c r="E259" s="38">
        <f>Debts!D98</f>
        <v>0</v>
      </c>
      <c r="F259" s="38">
        <f>Debts!F98</f>
        <v>0</v>
      </c>
      <c r="G259" s="115" t="str">
        <f>Debts!H98</f>
        <v>M</v>
      </c>
      <c r="H259" s="38">
        <f t="shared" si="8"/>
        <v>0</v>
      </c>
      <c r="P259" s="473" t="b">
        <f>Debts!L98</f>
        <v>0</v>
      </c>
      <c r="Q259" s="467" t="str">
        <f>IF(P259=TRUE,CONCATENATE(Debts!$B$3,"/",Debts!B98,"/",Debts!N98),"")</f>
        <v/>
      </c>
      <c r="S259" s="500" t="str">
        <f>IF(P259=TRUE,CONCATENATE(Debts!B98," - ",Debts!N98),"")</f>
        <v/>
      </c>
    </row>
    <row r="260" spans="1:20" x14ac:dyDescent="0.2">
      <c r="A260" s="14"/>
      <c r="B260" s="78">
        <f>Debts!A99</f>
        <v>185</v>
      </c>
      <c r="C260" s="79">
        <f>Debts!B99</f>
        <v>0</v>
      </c>
      <c r="D260" s="14"/>
      <c r="E260" s="38">
        <f>Debts!D99</f>
        <v>0</v>
      </c>
      <c r="F260" s="38">
        <f>Debts!F99</f>
        <v>0</v>
      </c>
      <c r="G260" s="115" t="str">
        <f>Debts!H99</f>
        <v>M</v>
      </c>
      <c r="H260" s="38">
        <f t="shared" si="8"/>
        <v>0</v>
      </c>
      <c r="P260" s="473" t="b">
        <f>Debts!L99</f>
        <v>0</v>
      </c>
      <c r="Q260" s="467" t="str">
        <f>IF(P260=TRUE,CONCATENATE(Debts!$B$3,"/",Debts!B99,"/",Debts!N99),"")</f>
        <v/>
      </c>
      <c r="S260" s="500" t="str">
        <f>IF(P260=TRUE,CONCATENATE(Debts!B99," - ",Debts!N99),"")</f>
        <v/>
      </c>
    </row>
    <row r="261" spans="1:20" x14ac:dyDescent="0.2">
      <c r="A261" s="14"/>
      <c r="B261" s="78">
        <f>Debts!A100</f>
        <v>186</v>
      </c>
      <c r="C261" s="79">
        <f>Debts!B100</f>
        <v>0</v>
      </c>
      <c r="D261" s="14"/>
      <c r="E261" s="38">
        <f>Debts!D100</f>
        <v>0</v>
      </c>
      <c r="F261" s="38">
        <f>Debts!F100</f>
        <v>0</v>
      </c>
      <c r="G261" s="115" t="str">
        <f>Debts!H100</f>
        <v>M</v>
      </c>
      <c r="H261" s="38">
        <f t="shared" si="8"/>
        <v>0</v>
      </c>
      <c r="P261" s="473" t="b">
        <f>Debts!L100</f>
        <v>0</v>
      </c>
      <c r="Q261" s="467" t="str">
        <f>IF(P261=TRUE,CONCATENATE(Debts!$B$3,"/",Debts!B100,"/",Debts!N100),"")</f>
        <v/>
      </c>
      <c r="S261" s="500" t="str">
        <f>IF(P261=TRUE,CONCATENATE(Debts!B100," - ",Debts!N100),"")</f>
        <v/>
      </c>
    </row>
    <row r="262" spans="1:20" x14ac:dyDescent="0.2">
      <c r="A262" s="14"/>
      <c r="B262" s="78">
        <f>Debts!A101</f>
        <v>187</v>
      </c>
      <c r="C262" s="79">
        <f>Debts!B101</f>
        <v>0</v>
      </c>
      <c r="D262" s="14"/>
      <c r="E262" s="41">
        <f>Debts!D101</f>
        <v>0</v>
      </c>
      <c r="F262" s="41">
        <f>Debts!F101</f>
        <v>0</v>
      </c>
      <c r="G262" s="116" t="str">
        <f>Debts!H101</f>
        <v>M</v>
      </c>
      <c r="H262" s="41">
        <f>IF(G262="W",F262*52/12,IF(OR(G262="M",LEN(G262)=0),F262,IF(G262="Q",F262/3,IF(G262="F",F262*26/12,IF(OR(G262="A",G262="Y"),F262/12,F262)))))</f>
        <v>0</v>
      </c>
      <c r="P262" s="473" t="b">
        <f>Debts!L101</f>
        <v>0</v>
      </c>
      <c r="Q262" s="467" t="str">
        <f>IF(P262=TRUE,CONCATENATE(Debts!$B$3,"/",Debts!B101,"/",Debts!N101),"")</f>
        <v/>
      </c>
      <c r="S262" s="500" t="str">
        <f>IF(P262=TRUE,CONCATENATE(Debts!B101," - ",Debts!N101),"")</f>
        <v/>
      </c>
    </row>
    <row r="263" spans="1:20" x14ac:dyDescent="0.2">
      <c r="A263" s="14"/>
      <c r="B263" s="113"/>
      <c r="C263" s="44" t="s">
        <v>205</v>
      </c>
      <c r="D263" s="27"/>
      <c r="E263" s="60">
        <f>SUM(E167:E262)</f>
        <v>0</v>
      </c>
      <c r="F263" s="27"/>
      <c r="G263" s="18"/>
      <c r="H263" s="60">
        <f>SUM(H167:H262)</f>
        <v>0</v>
      </c>
      <c r="I263" s="27"/>
      <c r="J263" s="24"/>
      <c r="P263" s="466" t="b">
        <f>IF(P166=TRUE,TRUE,FALSE)</f>
        <v>0</v>
      </c>
      <c r="Q263" s="467" t="s">
        <v>320</v>
      </c>
      <c r="S263" s="500" t="str">
        <f>Q263</f>
        <v>"</v>
      </c>
    </row>
    <row r="264" spans="1:20" x14ac:dyDescent="0.2">
      <c r="A264" s="14"/>
      <c r="B264" s="24"/>
      <c r="C264" s="24"/>
      <c r="D264" s="24"/>
      <c r="E264" s="24"/>
      <c r="F264" s="24"/>
      <c r="G264" s="24"/>
      <c r="H264" s="24"/>
      <c r="I264" s="27"/>
      <c r="J264" s="24"/>
      <c r="S264" s="500"/>
    </row>
    <row r="265" spans="1:20" x14ac:dyDescent="0.2">
      <c r="A265" s="14"/>
      <c r="B265" s="80"/>
      <c r="C265" s="27"/>
      <c r="D265" s="27"/>
      <c r="E265" s="27"/>
      <c r="F265" s="27"/>
      <c r="G265" s="18"/>
      <c r="H265" s="27"/>
      <c r="I265" s="27"/>
      <c r="J265" s="81"/>
      <c r="S265" s="500"/>
    </row>
    <row r="266" spans="1:20" x14ac:dyDescent="0.2">
      <c r="A266" s="14"/>
      <c r="B266" s="82"/>
      <c r="C266" s="82"/>
      <c r="D266" s="82"/>
      <c r="E266" s="82"/>
      <c r="F266" s="82"/>
      <c r="G266" s="28"/>
      <c r="H266" s="82"/>
      <c r="I266" s="82"/>
      <c r="J266" s="14"/>
      <c r="S266" s="500"/>
    </row>
    <row r="267" spans="1:20" ht="72" x14ac:dyDescent="0.2">
      <c r="A267" s="14"/>
      <c r="B267" s="481" t="s">
        <v>325</v>
      </c>
      <c r="C267" s="480" t="s">
        <v>143</v>
      </c>
      <c r="D267" s="51"/>
      <c r="E267" s="74" t="s">
        <v>166</v>
      </c>
      <c r="F267" s="83" t="s">
        <v>168</v>
      </c>
      <c r="G267" s="84"/>
      <c r="H267" s="27" t="s">
        <v>165</v>
      </c>
      <c r="I267" s="84" t="s">
        <v>169</v>
      </c>
      <c r="J267" s="18" t="s">
        <v>149</v>
      </c>
      <c r="K267" s="85" t="s">
        <v>183</v>
      </c>
      <c r="L267" s="85" t="s">
        <v>184</v>
      </c>
      <c r="M267" s="85" t="s">
        <v>185</v>
      </c>
      <c r="N267" s="85" t="s">
        <v>186</v>
      </c>
      <c r="O267" s="85" t="s">
        <v>187</v>
      </c>
      <c r="P267" s="468" t="b">
        <f>IF(Q267="",FALSE,TRUE)</f>
        <v>0</v>
      </c>
      <c r="Q267" s="465" t="str">
        <f>IF(COUNTIF(P268:P363,TRUE)&gt;0,B267,"")</f>
        <v/>
      </c>
      <c r="S267" s="502" t="str">
        <f>IF(COUNTIF(P268:P363,TRUE)&gt;0,Q267,"")</f>
        <v/>
      </c>
    </row>
    <row r="268" spans="1:20" x14ac:dyDescent="0.2">
      <c r="A268" s="14"/>
      <c r="B268" s="75">
        <f>Debts!A110</f>
        <v>188</v>
      </c>
      <c r="C268" s="70">
        <f>Debts!B110</f>
        <v>0</v>
      </c>
      <c r="D268" s="77"/>
      <c r="E268" s="31">
        <f>Debts!D110</f>
        <v>0</v>
      </c>
      <c r="F268" s="31">
        <f>Debts!F110</f>
        <v>0</v>
      </c>
      <c r="G268" s="32" t="str">
        <f>Debts!H110</f>
        <v>M</v>
      </c>
      <c r="H268" s="31">
        <f>IF(G268="W",F268*52/12,IF(OR(G268="M",LEN(G268)=0),F268,IF(G268="Q",F268/3,IF(G268="F",F268*26/12,IF(OR(G268="A",G268="Y"),F268/12,F268)))))</f>
        <v>0</v>
      </c>
      <c r="I268" s="61" t="b">
        <f>Debts!L110</f>
        <v>0</v>
      </c>
      <c r="J268" s="86" t="b">
        <f>Debts!K110</f>
        <v>0</v>
      </c>
      <c r="K268" s="61" t="str">
        <f>IFERROR(IF(J268=FALSE,E268 / $E$376 * $E$377),"")</f>
        <v/>
      </c>
      <c r="L268" s="61" t="str">
        <f>IF( $E$381 &gt; 0, INT( K268 ) + ROUND( ( K268 - INT( K268 ) ) / $E$381, 0 ) * $E$381, K268 )</f>
        <v/>
      </c>
      <c r="M268" s="61" t="str">
        <f t="shared" ref="M268:M299" si="9">IF( AND( $C268 &lt;&gt; 0, $E$379 &gt; 0 ), MAX( $E$379, L268 ), L268)</f>
        <v/>
      </c>
      <c r="N268" s="561" t="str">
        <f t="shared" ref="N268:N299" si="10">IF( AND( $C268 &lt;&gt; 0, $E$380 &gt; 0 ), $E$380, M268)</f>
        <v/>
      </c>
      <c r="O268" s="223" t="str">
        <f>IF( $I268 = TRUE, H268, N268 )</f>
        <v/>
      </c>
      <c r="P268" s="474" t="b">
        <f>Debts!O110</f>
        <v>0</v>
      </c>
      <c r="Q268" s="467" t="str">
        <f>IF(P268=TRUE,CONCATENATE(Debts!$B$107,"/",Debts!B110,"/",Debts!N110),"")</f>
        <v/>
      </c>
      <c r="S268" s="503" t="str">
        <f>IF(P268=TRUE,CONCATENATE(Debts!B110," - ",Debts!N110),"")</f>
        <v/>
      </c>
      <c r="T268" s="551" t="str">
        <f>O268</f>
        <v/>
      </c>
    </row>
    <row r="269" spans="1:20" x14ac:dyDescent="0.2">
      <c r="A269" s="14"/>
      <c r="B269" s="78">
        <f>Debts!A111</f>
        <v>189</v>
      </c>
      <c r="C269" s="72">
        <f>Debts!B111</f>
        <v>0</v>
      </c>
      <c r="D269" s="77"/>
      <c r="E269" s="38">
        <f>Debts!D111</f>
        <v>0</v>
      </c>
      <c r="F269" s="38">
        <f>Debts!F111</f>
        <v>0</v>
      </c>
      <c r="G269" s="39" t="str">
        <f>Debts!H111</f>
        <v>M</v>
      </c>
      <c r="H269" s="38">
        <f t="shared" ref="H269:H332" si="11">IF(G269="W",F269*52/12,IF(OR(G269="M",LEN(G269)=0),F269,IF(G269="Q",F269/3,IF(G269="F",F269*26/12,IF(OR(G269="A",G269="Y"),F269/12,F269)))))</f>
        <v>0</v>
      </c>
      <c r="I269" s="224" t="b">
        <f>Debts!L111</f>
        <v>0</v>
      </c>
      <c r="J269" s="87" t="b">
        <f>Debts!K111</f>
        <v>0</v>
      </c>
      <c r="K269" s="62" t="str">
        <f t="shared" ref="K269:K332" si="12">IFERROR(IF(J269=FALSE,E269 / $E$376 * $E$377),"")</f>
        <v/>
      </c>
      <c r="L269" s="62" t="str">
        <f t="shared" ref="L269:L304" si="13">IF( $E$381 &gt; 0, INT( K269 ) + ROUND( ( K269 - INT( K269 ) ) / $E$381, 0 ) * $E$381, K269 )</f>
        <v/>
      </c>
      <c r="M269" s="62" t="str">
        <f t="shared" si="9"/>
        <v/>
      </c>
      <c r="N269" s="561" t="str">
        <f t="shared" si="10"/>
        <v/>
      </c>
      <c r="O269" s="224" t="str">
        <f t="shared" ref="O269:O304" si="14">IF( $I269 = TRUE, H269, N269 )</f>
        <v/>
      </c>
      <c r="P269" s="474" t="b">
        <f>Debts!O111</f>
        <v>0</v>
      </c>
      <c r="Q269" s="467" t="str">
        <f>IF(P269=TRUE,CONCATENATE(Debts!$B$107,"/",Debts!B111,"/",Debts!N111),"")</f>
        <v/>
      </c>
      <c r="S269" s="503" t="str">
        <f>IF(P269=TRUE,CONCATENATE(Debts!B111," - ",Debts!N111),"")</f>
        <v/>
      </c>
      <c r="T269" s="551" t="str">
        <f t="shared" ref="T269:T294" si="15">O269</f>
        <v/>
      </c>
    </row>
    <row r="270" spans="1:20" x14ac:dyDescent="0.2">
      <c r="A270" s="14"/>
      <c r="B270" s="78">
        <f>Debts!A112</f>
        <v>190</v>
      </c>
      <c r="C270" s="72">
        <f>Debts!B112</f>
        <v>0</v>
      </c>
      <c r="D270" s="77"/>
      <c r="E270" s="38">
        <f>Debts!D112</f>
        <v>0</v>
      </c>
      <c r="F270" s="38">
        <f>Debts!F112</f>
        <v>0</v>
      </c>
      <c r="G270" s="39" t="str">
        <f>Debts!H112</f>
        <v>M</v>
      </c>
      <c r="H270" s="38">
        <f t="shared" si="11"/>
        <v>0</v>
      </c>
      <c r="I270" s="62" t="b">
        <f>Debts!L112</f>
        <v>0</v>
      </c>
      <c r="J270" s="87" t="b">
        <f>Debts!K112</f>
        <v>0</v>
      </c>
      <c r="K270" s="62" t="str">
        <f t="shared" si="12"/>
        <v/>
      </c>
      <c r="L270" s="62" t="str">
        <f t="shared" si="13"/>
        <v/>
      </c>
      <c r="M270" s="62" t="str">
        <f t="shared" si="9"/>
        <v/>
      </c>
      <c r="N270" s="561" t="str">
        <f t="shared" si="10"/>
        <v/>
      </c>
      <c r="O270" s="224" t="str">
        <f t="shared" si="14"/>
        <v/>
      </c>
      <c r="P270" s="474" t="b">
        <f>Debts!O112</f>
        <v>0</v>
      </c>
      <c r="Q270" s="467" t="str">
        <f>IF(P270=TRUE,CONCATENATE(Debts!$B$107,"/",Debts!B112,"/",Debts!N112),"")</f>
        <v/>
      </c>
      <c r="S270" s="503" t="str">
        <f>IF(P270=TRUE,CONCATENATE(Debts!B112," - ",Debts!N112),"")</f>
        <v/>
      </c>
      <c r="T270" s="551" t="str">
        <f t="shared" si="15"/>
        <v/>
      </c>
    </row>
    <row r="271" spans="1:20" x14ac:dyDescent="0.2">
      <c r="A271" s="14"/>
      <c r="B271" s="78">
        <f>Debts!A113</f>
        <v>191</v>
      </c>
      <c r="C271" s="72">
        <f>Debts!B113</f>
        <v>0</v>
      </c>
      <c r="D271" s="77"/>
      <c r="E271" s="38">
        <f>Debts!D113</f>
        <v>0</v>
      </c>
      <c r="F271" s="38">
        <f>Debts!F113</f>
        <v>0</v>
      </c>
      <c r="G271" s="39" t="str">
        <f>Debts!H113</f>
        <v>M</v>
      </c>
      <c r="H271" s="38">
        <f t="shared" si="11"/>
        <v>0</v>
      </c>
      <c r="I271" s="224" t="b">
        <f>Debts!L113</f>
        <v>0</v>
      </c>
      <c r="J271" s="87" t="b">
        <f>Debts!K113</f>
        <v>0</v>
      </c>
      <c r="K271" s="62" t="str">
        <f t="shared" si="12"/>
        <v/>
      </c>
      <c r="L271" s="62" t="str">
        <f t="shared" si="13"/>
        <v/>
      </c>
      <c r="M271" s="62" t="str">
        <f t="shared" si="9"/>
        <v/>
      </c>
      <c r="N271" s="561" t="str">
        <f t="shared" si="10"/>
        <v/>
      </c>
      <c r="O271" s="224" t="str">
        <f t="shared" si="14"/>
        <v/>
      </c>
      <c r="P271" s="474" t="b">
        <f>Debts!O113</f>
        <v>0</v>
      </c>
      <c r="Q271" s="467" t="str">
        <f>IF(P271=TRUE,CONCATENATE(Debts!$B$107,"/",Debts!B113,"/",Debts!N113),"")</f>
        <v/>
      </c>
      <c r="S271" s="503" t="str">
        <f>IF(P271=TRUE,CONCATENATE(Debts!B113," - ",Debts!N113),"")</f>
        <v/>
      </c>
      <c r="T271" s="551" t="str">
        <f t="shared" si="15"/>
        <v/>
      </c>
    </row>
    <row r="272" spans="1:20" x14ac:dyDescent="0.2">
      <c r="A272" s="14"/>
      <c r="B272" s="78">
        <f>Debts!A114</f>
        <v>192</v>
      </c>
      <c r="C272" s="72">
        <f>Debts!B114</f>
        <v>0</v>
      </c>
      <c r="D272" s="77"/>
      <c r="E272" s="38">
        <f>Debts!D114</f>
        <v>0</v>
      </c>
      <c r="F272" s="38">
        <f>Debts!F114</f>
        <v>0</v>
      </c>
      <c r="G272" s="39" t="str">
        <f>Debts!H114</f>
        <v>M</v>
      </c>
      <c r="H272" s="38">
        <f t="shared" si="11"/>
        <v>0</v>
      </c>
      <c r="I272" s="224" t="b">
        <f>Debts!L114</f>
        <v>0</v>
      </c>
      <c r="J272" s="87" t="b">
        <f>Debts!K114</f>
        <v>0</v>
      </c>
      <c r="K272" s="62" t="str">
        <f t="shared" si="12"/>
        <v/>
      </c>
      <c r="L272" s="62" t="str">
        <f t="shared" si="13"/>
        <v/>
      </c>
      <c r="M272" s="62" t="str">
        <f t="shared" si="9"/>
        <v/>
      </c>
      <c r="N272" s="561" t="str">
        <f t="shared" si="10"/>
        <v/>
      </c>
      <c r="O272" s="224" t="str">
        <f t="shared" si="14"/>
        <v/>
      </c>
      <c r="P272" s="474" t="b">
        <f>Debts!O114</f>
        <v>0</v>
      </c>
      <c r="Q272" s="467" t="str">
        <f>IF(P272=TRUE,CONCATENATE(Debts!$B$107,"/",Debts!B114,"/",Debts!N114),"")</f>
        <v/>
      </c>
      <c r="S272" s="503" t="str">
        <f>IF(P272=TRUE,CONCATENATE(Debts!B114," - ",Debts!N114),"")</f>
        <v/>
      </c>
      <c r="T272" s="551" t="str">
        <f t="shared" si="15"/>
        <v/>
      </c>
    </row>
    <row r="273" spans="1:20" x14ac:dyDescent="0.2">
      <c r="A273" s="14"/>
      <c r="B273" s="78">
        <f>Debts!A115</f>
        <v>193</v>
      </c>
      <c r="C273" s="72">
        <f>Debts!B115</f>
        <v>0</v>
      </c>
      <c r="D273" s="77"/>
      <c r="E273" s="38">
        <f>Debts!D115</f>
        <v>0</v>
      </c>
      <c r="F273" s="38">
        <f>Debts!F115</f>
        <v>0</v>
      </c>
      <c r="G273" s="39" t="str">
        <f>Debts!H115</f>
        <v>M</v>
      </c>
      <c r="H273" s="38">
        <f t="shared" si="11"/>
        <v>0</v>
      </c>
      <c r="I273" s="224" t="b">
        <f>Debts!L115</f>
        <v>0</v>
      </c>
      <c r="J273" s="87" t="b">
        <f>Debts!K115</f>
        <v>0</v>
      </c>
      <c r="K273" s="62" t="str">
        <f t="shared" si="12"/>
        <v/>
      </c>
      <c r="L273" s="62" t="str">
        <f t="shared" si="13"/>
        <v/>
      </c>
      <c r="M273" s="62" t="str">
        <f t="shared" si="9"/>
        <v/>
      </c>
      <c r="N273" s="561" t="str">
        <f t="shared" si="10"/>
        <v/>
      </c>
      <c r="O273" s="224" t="str">
        <f t="shared" si="14"/>
        <v/>
      </c>
      <c r="P273" s="474" t="b">
        <f>Debts!O115</f>
        <v>0</v>
      </c>
      <c r="Q273" s="467" t="str">
        <f>IF(P273=TRUE,CONCATENATE(Debts!$B$107,"/",Debts!B115,"/",Debts!N115),"")</f>
        <v/>
      </c>
      <c r="S273" s="503" t="str">
        <f>IF(P273=TRUE,CONCATENATE(Debts!B115," - ",Debts!N115),"")</f>
        <v/>
      </c>
      <c r="T273" s="551" t="str">
        <f t="shared" si="15"/>
        <v/>
      </c>
    </row>
    <row r="274" spans="1:20" x14ac:dyDescent="0.2">
      <c r="A274" s="14"/>
      <c r="B274" s="78">
        <f>Debts!A116</f>
        <v>194</v>
      </c>
      <c r="C274" s="72">
        <f>Debts!B116</f>
        <v>0</v>
      </c>
      <c r="D274" s="77"/>
      <c r="E274" s="38">
        <f>Debts!D116</f>
        <v>0</v>
      </c>
      <c r="F274" s="38">
        <f>Debts!F116</f>
        <v>0</v>
      </c>
      <c r="G274" s="39" t="str">
        <f>Debts!H116</f>
        <v>M</v>
      </c>
      <c r="H274" s="38">
        <f t="shared" si="11"/>
        <v>0</v>
      </c>
      <c r="I274" s="224" t="b">
        <f>Debts!L116</f>
        <v>0</v>
      </c>
      <c r="J274" s="87" t="b">
        <f>Debts!K116</f>
        <v>0</v>
      </c>
      <c r="K274" s="62" t="str">
        <f t="shared" si="12"/>
        <v/>
      </c>
      <c r="L274" s="62" t="str">
        <f t="shared" si="13"/>
        <v/>
      </c>
      <c r="M274" s="62" t="str">
        <f t="shared" si="9"/>
        <v/>
      </c>
      <c r="N274" s="561" t="str">
        <f t="shared" si="10"/>
        <v/>
      </c>
      <c r="O274" s="224" t="str">
        <f t="shared" si="14"/>
        <v/>
      </c>
      <c r="P274" s="474" t="b">
        <f>Debts!O116</f>
        <v>0</v>
      </c>
      <c r="Q274" s="467" t="str">
        <f>IF(P274=TRUE,CONCATENATE(Debts!$B$107,"/",Debts!B116,"/",Debts!N116),"")</f>
        <v/>
      </c>
      <c r="S274" s="503" t="str">
        <f>IF(P274=TRUE,CONCATENATE(Debts!B116," - ",Debts!N116),"")</f>
        <v/>
      </c>
      <c r="T274" s="551" t="str">
        <f t="shared" si="15"/>
        <v/>
      </c>
    </row>
    <row r="275" spans="1:20" x14ac:dyDescent="0.2">
      <c r="A275" s="14"/>
      <c r="B275" s="78">
        <f>Debts!A117</f>
        <v>195</v>
      </c>
      <c r="C275" s="72">
        <f>Debts!B117</f>
        <v>0</v>
      </c>
      <c r="D275" s="77"/>
      <c r="E275" s="38">
        <f>Debts!D117</f>
        <v>0</v>
      </c>
      <c r="F275" s="38">
        <f>Debts!F117</f>
        <v>0</v>
      </c>
      <c r="G275" s="39" t="str">
        <f>Debts!H117</f>
        <v>M</v>
      </c>
      <c r="H275" s="38">
        <f t="shared" si="11"/>
        <v>0</v>
      </c>
      <c r="I275" s="224" t="b">
        <f>Debts!L117</f>
        <v>0</v>
      </c>
      <c r="J275" s="87" t="b">
        <f>Debts!K117</f>
        <v>0</v>
      </c>
      <c r="K275" s="62" t="str">
        <f t="shared" si="12"/>
        <v/>
      </c>
      <c r="L275" s="62" t="str">
        <f t="shared" si="13"/>
        <v/>
      </c>
      <c r="M275" s="62" t="str">
        <f t="shared" si="9"/>
        <v/>
      </c>
      <c r="N275" s="561" t="str">
        <f t="shared" si="10"/>
        <v/>
      </c>
      <c r="O275" s="224" t="str">
        <f t="shared" si="14"/>
        <v/>
      </c>
      <c r="P275" s="474" t="b">
        <f>Debts!O117</f>
        <v>0</v>
      </c>
      <c r="Q275" s="467" t="str">
        <f>IF(P275=TRUE,CONCATENATE(Debts!$B$107,"/",Debts!B117,"/",Debts!N117),"")</f>
        <v/>
      </c>
      <c r="S275" s="503" t="str">
        <f>IF(P275=TRUE,CONCATENATE(Debts!B117," - ",Debts!N117),"")</f>
        <v/>
      </c>
      <c r="T275" s="551" t="str">
        <f t="shared" si="15"/>
        <v/>
      </c>
    </row>
    <row r="276" spans="1:20" x14ac:dyDescent="0.2">
      <c r="A276" s="14"/>
      <c r="B276" s="78">
        <f>Debts!A118</f>
        <v>196</v>
      </c>
      <c r="C276" s="72">
        <f>Debts!B118</f>
        <v>0</v>
      </c>
      <c r="D276" s="77"/>
      <c r="E276" s="38">
        <f>Debts!D118</f>
        <v>0</v>
      </c>
      <c r="F276" s="38">
        <f>Debts!F118</f>
        <v>0</v>
      </c>
      <c r="G276" s="39" t="str">
        <f>Debts!H118</f>
        <v>M</v>
      </c>
      <c r="H276" s="38">
        <f t="shared" si="11"/>
        <v>0</v>
      </c>
      <c r="I276" s="224" t="b">
        <f>Debts!L118</f>
        <v>0</v>
      </c>
      <c r="J276" s="87" t="b">
        <f>Debts!K118</f>
        <v>0</v>
      </c>
      <c r="K276" s="62" t="str">
        <f t="shared" si="12"/>
        <v/>
      </c>
      <c r="L276" s="62" t="str">
        <f t="shared" si="13"/>
        <v/>
      </c>
      <c r="M276" s="62" t="str">
        <f t="shared" si="9"/>
        <v/>
      </c>
      <c r="N276" s="561" t="str">
        <f t="shared" si="10"/>
        <v/>
      </c>
      <c r="O276" s="224" t="str">
        <f t="shared" si="14"/>
        <v/>
      </c>
      <c r="P276" s="474" t="b">
        <f>Debts!O118</f>
        <v>0</v>
      </c>
      <c r="Q276" s="467" t="str">
        <f>IF(P276=TRUE,CONCATENATE(Debts!$B$107,"/",Debts!B118,"/",Debts!N118),"")</f>
        <v/>
      </c>
      <c r="S276" s="503" t="str">
        <f>IF(P276=TRUE,CONCATENATE(Debts!B118," - ",Debts!N118),"")</f>
        <v/>
      </c>
      <c r="T276" s="551" t="str">
        <f t="shared" si="15"/>
        <v/>
      </c>
    </row>
    <row r="277" spans="1:20" x14ac:dyDescent="0.2">
      <c r="A277" s="14"/>
      <c r="B277" s="78">
        <f>Debts!A119</f>
        <v>197</v>
      </c>
      <c r="C277" s="72">
        <f>Debts!B119</f>
        <v>0</v>
      </c>
      <c r="D277" s="77"/>
      <c r="E277" s="38">
        <f>Debts!D119</f>
        <v>0</v>
      </c>
      <c r="F277" s="38">
        <f>Debts!F119</f>
        <v>0</v>
      </c>
      <c r="G277" s="39" t="str">
        <f>Debts!H119</f>
        <v>M</v>
      </c>
      <c r="H277" s="38">
        <f t="shared" si="11"/>
        <v>0</v>
      </c>
      <c r="I277" s="224" t="b">
        <f>Debts!L119</f>
        <v>0</v>
      </c>
      <c r="J277" s="87" t="b">
        <f>Debts!K119</f>
        <v>0</v>
      </c>
      <c r="K277" s="62" t="str">
        <f t="shared" si="12"/>
        <v/>
      </c>
      <c r="L277" s="62" t="str">
        <f t="shared" si="13"/>
        <v/>
      </c>
      <c r="M277" s="62" t="str">
        <f t="shared" si="9"/>
        <v/>
      </c>
      <c r="N277" s="561" t="str">
        <f t="shared" si="10"/>
        <v/>
      </c>
      <c r="O277" s="224" t="str">
        <f t="shared" si="14"/>
        <v/>
      </c>
      <c r="P277" s="474" t="b">
        <f>Debts!O119</f>
        <v>0</v>
      </c>
      <c r="Q277" s="467" t="str">
        <f>IF(P277=TRUE,CONCATENATE(Debts!$B$107,"/",Debts!B119,"/",Debts!N119),"")</f>
        <v/>
      </c>
      <c r="S277" s="503" t="str">
        <f>IF(P277=TRUE,CONCATENATE(Debts!B119," - ",Debts!N119),"")</f>
        <v/>
      </c>
      <c r="T277" s="551" t="str">
        <f t="shared" si="15"/>
        <v/>
      </c>
    </row>
    <row r="278" spans="1:20" x14ac:dyDescent="0.2">
      <c r="A278" s="14"/>
      <c r="B278" s="78">
        <f>Debts!A120</f>
        <v>198</v>
      </c>
      <c r="C278" s="72">
        <f>Debts!B120</f>
        <v>0</v>
      </c>
      <c r="D278" s="77"/>
      <c r="E278" s="38">
        <f>Debts!D120</f>
        <v>0</v>
      </c>
      <c r="F278" s="38">
        <f>Debts!F120</f>
        <v>0</v>
      </c>
      <c r="G278" s="39" t="str">
        <f>Debts!H120</f>
        <v>M</v>
      </c>
      <c r="H278" s="38">
        <f t="shared" si="11"/>
        <v>0</v>
      </c>
      <c r="I278" s="224" t="b">
        <f>Debts!L120</f>
        <v>0</v>
      </c>
      <c r="J278" s="87" t="b">
        <f>Debts!K120</f>
        <v>0</v>
      </c>
      <c r="K278" s="62" t="str">
        <f t="shared" si="12"/>
        <v/>
      </c>
      <c r="L278" s="62" t="str">
        <f t="shared" si="13"/>
        <v/>
      </c>
      <c r="M278" s="62" t="str">
        <f t="shared" si="9"/>
        <v/>
      </c>
      <c r="N278" s="561" t="str">
        <f t="shared" si="10"/>
        <v/>
      </c>
      <c r="O278" s="224" t="str">
        <f t="shared" si="14"/>
        <v/>
      </c>
      <c r="P278" s="474" t="b">
        <f>Debts!O120</f>
        <v>0</v>
      </c>
      <c r="Q278" s="467" t="str">
        <f>IF(P278=TRUE,CONCATENATE(Debts!$B$107,"/",Debts!B120,"/",Debts!N120),"")</f>
        <v/>
      </c>
      <c r="S278" s="503" t="str">
        <f>IF(P278=TRUE,CONCATENATE(Debts!B120," - ",Debts!N120),"")</f>
        <v/>
      </c>
      <c r="T278" s="551" t="str">
        <f t="shared" si="15"/>
        <v/>
      </c>
    </row>
    <row r="279" spans="1:20" x14ac:dyDescent="0.2">
      <c r="A279" s="14"/>
      <c r="B279" s="78">
        <f>Debts!A121</f>
        <v>199</v>
      </c>
      <c r="C279" s="72">
        <f>Debts!B121</f>
        <v>0</v>
      </c>
      <c r="D279" s="77"/>
      <c r="E279" s="38">
        <f>Debts!D121</f>
        <v>0</v>
      </c>
      <c r="F279" s="38">
        <f>Debts!F121</f>
        <v>0</v>
      </c>
      <c r="G279" s="39" t="str">
        <f>Debts!H121</f>
        <v>M</v>
      </c>
      <c r="H279" s="38">
        <f t="shared" si="11"/>
        <v>0</v>
      </c>
      <c r="I279" s="224" t="b">
        <f>Debts!L121</f>
        <v>0</v>
      </c>
      <c r="J279" s="87" t="b">
        <f>Debts!K121</f>
        <v>0</v>
      </c>
      <c r="K279" s="62" t="str">
        <f t="shared" si="12"/>
        <v/>
      </c>
      <c r="L279" s="62" t="str">
        <f t="shared" si="13"/>
        <v/>
      </c>
      <c r="M279" s="62" t="str">
        <f t="shared" si="9"/>
        <v/>
      </c>
      <c r="N279" s="561" t="str">
        <f t="shared" si="10"/>
        <v/>
      </c>
      <c r="O279" s="224" t="str">
        <f t="shared" si="14"/>
        <v/>
      </c>
      <c r="P279" s="474" t="b">
        <f>Debts!O121</f>
        <v>0</v>
      </c>
      <c r="Q279" s="467" t="str">
        <f>IF(P279=TRUE,CONCATENATE(Debts!$B$107,"/",Debts!B121,"/",Debts!N121),"")</f>
        <v/>
      </c>
      <c r="S279" s="503" t="str">
        <f>IF(P279=TRUE,CONCATENATE(Debts!B121," - ",Debts!N121),"")</f>
        <v/>
      </c>
      <c r="T279" s="551" t="str">
        <f t="shared" si="15"/>
        <v/>
      </c>
    </row>
    <row r="280" spans="1:20" x14ac:dyDescent="0.2">
      <c r="A280" s="14"/>
      <c r="B280" s="78">
        <f>Debts!A122</f>
        <v>200</v>
      </c>
      <c r="C280" s="72">
        <f>Debts!B122</f>
        <v>0</v>
      </c>
      <c r="D280" s="77"/>
      <c r="E280" s="38">
        <f>Debts!D122</f>
        <v>0</v>
      </c>
      <c r="F280" s="38">
        <f>Debts!F122</f>
        <v>0</v>
      </c>
      <c r="G280" s="39" t="str">
        <f>Debts!H122</f>
        <v>M</v>
      </c>
      <c r="H280" s="38">
        <f t="shared" si="11"/>
        <v>0</v>
      </c>
      <c r="I280" s="224" t="b">
        <f>Debts!L122</f>
        <v>0</v>
      </c>
      <c r="J280" s="87" t="b">
        <f>Debts!K122</f>
        <v>0</v>
      </c>
      <c r="K280" s="62" t="str">
        <f t="shared" si="12"/>
        <v/>
      </c>
      <c r="L280" s="62" t="str">
        <f t="shared" si="13"/>
        <v/>
      </c>
      <c r="M280" s="62" t="str">
        <f t="shared" si="9"/>
        <v/>
      </c>
      <c r="N280" s="561" t="str">
        <f t="shared" si="10"/>
        <v/>
      </c>
      <c r="O280" s="224" t="str">
        <f t="shared" si="14"/>
        <v/>
      </c>
      <c r="P280" s="474" t="b">
        <f>Debts!O122</f>
        <v>0</v>
      </c>
      <c r="Q280" s="467" t="str">
        <f>IF(P280=TRUE,CONCATENATE(Debts!$B$107,"/",Debts!B122,"/",Debts!N122),"")</f>
        <v/>
      </c>
      <c r="S280" s="503" t="str">
        <f>IF(P280=TRUE,CONCATENATE(Debts!B122," - ",Debts!N122),"")</f>
        <v/>
      </c>
      <c r="T280" s="551" t="str">
        <f t="shared" si="15"/>
        <v/>
      </c>
    </row>
    <row r="281" spans="1:20" x14ac:dyDescent="0.2">
      <c r="A281" s="14"/>
      <c r="B281" s="78">
        <f>Debts!A123</f>
        <v>201</v>
      </c>
      <c r="C281" s="72">
        <f>Debts!B123</f>
        <v>0</v>
      </c>
      <c r="D281" s="77"/>
      <c r="E281" s="38">
        <f>Debts!D123</f>
        <v>0</v>
      </c>
      <c r="F281" s="38">
        <f>Debts!F123</f>
        <v>0</v>
      </c>
      <c r="G281" s="39" t="str">
        <f>Debts!H123</f>
        <v>M</v>
      </c>
      <c r="H281" s="38">
        <f t="shared" si="11"/>
        <v>0</v>
      </c>
      <c r="I281" s="224" t="b">
        <f>Debts!L123</f>
        <v>0</v>
      </c>
      <c r="J281" s="87" t="b">
        <f>Debts!K123</f>
        <v>0</v>
      </c>
      <c r="K281" s="62" t="str">
        <f t="shared" si="12"/>
        <v/>
      </c>
      <c r="L281" s="62" t="str">
        <f t="shared" si="13"/>
        <v/>
      </c>
      <c r="M281" s="62" t="str">
        <f t="shared" si="9"/>
        <v/>
      </c>
      <c r="N281" s="561" t="str">
        <f t="shared" si="10"/>
        <v/>
      </c>
      <c r="O281" s="224" t="str">
        <f t="shared" si="14"/>
        <v/>
      </c>
      <c r="P281" s="474" t="b">
        <f>Debts!O123</f>
        <v>0</v>
      </c>
      <c r="Q281" s="467" t="str">
        <f>IF(P281=TRUE,CONCATENATE(Debts!$B$107,"/",Debts!B123,"/",Debts!N123),"")</f>
        <v/>
      </c>
      <c r="S281" s="503" t="str">
        <f>IF(P281=TRUE,CONCATENATE(Debts!B123," - ",Debts!N123),"")</f>
        <v/>
      </c>
      <c r="T281" s="551" t="str">
        <f t="shared" si="15"/>
        <v/>
      </c>
    </row>
    <row r="282" spans="1:20" x14ac:dyDescent="0.2">
      <c r="A282" s="14"/>
      <c r="B282" s="78">
        <f>Debts!A124</f>
        <v>202</v>
      </c>
      <c r="C282" s="72">
        <f>Debts!B124</f>
        <v>0</v>
      </c>
      <c r="D282" s="77"/>
      <c r="E282" s="38">
        <f>Debts!D124</f>
        <v>0</v>
      </c>
      <c r="F282" s="38">
        <f>Debts!F124</f>
        <v>0</v>
      </c>
      <c r="G282" s="39" t="str">
        <f>Debts!H124</f>
        <v>M</v>
      </c>
      <c r="H282" s="38">
        <f t="shared" si="11"/>
        <v>0</v>
      </c>
      <c r="I282" s="224" t="b">
        <f>Debts!L124</f>
        <v>0</v>
      </c>
      <c r="J282" s="87" t="b">
        <f>Debts!K124</f>
        <v>0</v>
      </c>
      <c r="K282" s="62" t="str">
        <f t="shared" si="12"/>
        <v/>
      </c>
      <c r="L282" s="62" t="str">
        <f t="shared" si="13"/>
        <v/>
      </c>
      <c r="M282" s="62" t="str">
        <f t="shared" si="9"/>
        <v/>
      </c>
      <c r="N282" s="561" t="str">
        <f t="shared" si="10"/>
        <v/>
      </c>
      <c r="O282" s="224" t="str">
        <f t="shared" si="14"/>
        <v/>
      </c>
      <c r="P282" s="474" t="b">
        <f>Debts!O124</f>
        <v>0</v>
      </c>
      <c r="Q282" s="467" t="str">
        <f>IF(P282=TRUE,CONCATENATE(Debts!$B$107,"/",Debts!B124,"/",Debts!N124),"")</f>
        <v/>
      </c>
      <c r="S282" s="503" t="str">
        <f>IF(P282=TRUE,CONCATENATE(Debts!B124," - ",Debts!N124),"")</f>
        <v/>
      </c>
      <c r="T282" s="551" t="str">
        <f t="shared" si="15"/>
        <v/>
      </c>
    </row>
    <row r="283" spans="1:20" x14ac:dyDescent="0.2">
      <c r="A283" s="14"/>
      <c r="B283" s="78">
        <f>Debts!A125</f>
        <v>203</v>
      </c>
      <c r="C283" s="72">
        <f>Debts!B125</f>
        <v>0</v>
      </c>
      <c r="D283" s="77"/>
      <c r="E283" s="38">
        <f>Debts!D125</f>
        <v>0</v>
      </c>
      <c r="F283" s="38">
        <f>Debts!F125</f>
        <v>0</v>
      </c>
      <c r="G283" s="39" t="str">
        <f>Debts!H125</f>
        <v>M</v>
      </c>
      <c r="H283" s="38">
        <f t="shared" si="11"/>
        <v>0</v>
      </c>
      <c r="I283" s="224" t="b">
        <f>Debts!L125</f>
        <v>0</v>
      </c>
      <c r="J283" s="87" t="b">
        <f>Debts!K125</f>
        <v>0</v>
      </c>
      <c r="K283" s="62" t="str">
        <f t="shared" si="12"/>
        <v/>
      </c>
      <c r="L283" s="62" t="str">
        <f t="shared" si="13"/>
        <v/>
      </c>
      <c r="M283" s="62" t="str">
        <f t="shared" si="9"/>
        <v/>
      </c>
      <c r="N283" s="561" t="str">
        <f t="shared" si="10"/>
        <v/>
      </c>
      <c r="O283" s="224" t="str">
        <f t="shared" si="14"/>
        <v/>
      </c>
      <c r="P283" s="474" t="b">
        <f>Debts!O125</f>
        <v>0</v>
      </c>
      <c r="Q283" s="467" t="str">
        <f>IF(P283=TRUE,CONCATENATE(Debts!$B$107,"/",Debts!B125,"/",Debts!N125),"")</f>
        <v/>
      </c>
      <c r="S283" s="503" t="str">
        <f>IF(P283=TRUE,CONCATENATE(Debts!B125," - ",Debts!N125),"")</f>
        <v/>
      </c>
      <c r="T283" s="551" t="str">
        <f t="shared" si="15"/>
        <v/>
      </c>
    </row>
    <row r="284" spans="1:20" x14ac:dyDescent="0.2">
      <c r="A284" s="14"/>
      <c r="B284" s="78">
        <f>Debts!A126</f>
        <v>204</v>
      </c>
      <c r="C284" s="72">
        <f>Debts!B126</f>
        <v>0</v>
      </c>
      <c r="D284" s="77"/>
      <c r="E284" s="38">
        <f>Debts!D126</f>
        <v>0</v>
      </c>
      <c r="F284" s="38">
        <f>Debts!F126</f>
        <v>0</v>
      </c>
      <c r="G284" s="39" t="str">
        <f>Debts!H126</f>
        <v>M</v>
      </c>
      <c r="H284" s="38">
        <f t="shared" si="11"/>
        <v>0</v>
      </c>
      <c r="I284" s="224" t="b">
        <f>Debts!L126</f>
        <v>0</v>
      </c>
      <c r="J284" s="87" t="b">
        <f>Debts!K126</f>
        <v>0</v>
      </c>
      <c r="K284" s="62" t="str">
        <f t="shared" si="12"/>
        <v/>
      </c>
      <c r="L284" s="62" t="str">
        <f t="shared" si="13"/>
        <v/>
      </c>
      <c r="M284" s="62" t="str">
        <f t="shared" si="9"/>
        <v/>
      </c>
      <c r="N284" s="561" t="str">
        <f t="shared" si="10"/>
        <v/>
      </c>
      <c r="O284" s="224" t="str">
        <f t="shared" si="14"/>
        <v/>
      </c>
      <c r="P284" s="474" t="b">
        <f>Debts!O126</f>
        <v>0</v>
      </c>
      <c r="Q284" s="467" t="str">
        <f>IF(P284=TRUE,CONCATENATE(Debts!$B$107,"/",Debts!B126,"/",Debts!N126),"")</f>
        <v/>
      </c>
      <c r="S284" s="503" t="str">
        <f>IF(P284=TRUE,CONCATENATE(Debts!B126," - ",Debts!N126),"")</f>
        <v/>
      </c>
      <c r="T284" s="551" t="str">
        <f t="shared" si="15"/>
        <v/>
      </c>
    </row>
    <row r="285" spans="1:20" x14ac:dyDescent="0.2">
      <c r="A285" s="14"/>
      <c r="B285" s="78">
        <f>Debts!A127</f>
        <v>205</v>
      </c>
      <c r="C285" s="72">
        <f>Debts!B127</f>
        <v>0</v>
      </c>
      <c r="D285" s="77"/>
      <c r="E285" s="38">
        <f>Debts!D127</f>
        <v>0</v>
      </c>
      <c r="F285" s="38">
        <f>Debts!F127</f>
        <v>0</v>
      </c>
      <c r="G285" s="39" t="str">
        <f>Debts!H127</f>
        <v>M</v>
      </c>
      <c r="H285" s="38">
        <f t="shared" si="11"/>
        <v>0</v>
      </c>
      <c r="I285" s="224" t="b">
        <f>Debts!L127</f>
        <v>0</v>
      </c>
      <c r="J285" s="87" t="b">
        <f>Debts!K127</f>
        <v>0</v>
      </c>
      <c r="K285" s="62" t="str">
        <f t="shared" si="12"/>
        <v/>
      </c>
      <c r="L285" s="62" t="str">
        <f t="shared" si="13"/>
        <v/>
      </c>
      <c r="M285" s="62" t="str">
        <f t="shared" si="9"/>
        <v/>
      </c>
      <c r="N285" s="561" t="str">
        <f t="shared" si="10"/>
        <v/>
      </c>
      <c r="O285" s="224" t="str">
        <f t="shared" si="14"/>
        <v/>
      </c>
      <c r="P285" s="474" t="b">
        <f>Debts!O127</f>
        <v>0</v>
      </c>
      <c r="Q285" s="467" t="str">
        <f>IF(P285=TRUE,CONCATENATE(Debts!$B$107,"/",Debts!B127,"/",Debts!N127),"")</f>
        <v/>
      </c>
      <c r="S285" s="503" t="str">
        <f>IF(P285=TRUE,CONCATENATE(Debts!B127," - ",Debts!N127),"")</f>
        <v/>
      </c>
      <c r="T285" s="551" t="str">
        <f t="shared" si="15"/>
        <v/>
      </c>
    </row>
    <row r="286" spans="1:20" x14ac:dyDescent="0.2">
      <c r="A286" s="14"/>
      <c r="B286" s="78">
        <f>Debts!A128</f>
        <v>206</v>
      </c>
      <c r="C286" s="72">
        <f>Debts!B128</f>
        <v>0</v>
      </c>
      <c r="D286" s="77"/>
      <c r="E286" s="38">
        <f>Debts!D128</f>
        <v>0</v>
      </c>
      <c r="F286" s="38">
        <f>Debts!F128</f>
        <v>0</v>
      </c>
      <c r="G286" s="39" t="str">
        <f>Debts!H128</f>
        <v>M</v>
      </c>
      <c r="H286" s="38">
        <f t="shared" si="11"/>
        <v>0</v>
      </c>
      <c r="I286" s="224" t="b">
        <f>Debts!L128</f>
        <v>0</v>
      </c>
      <c r="J286" s="87" t="b">
        <f>Debts!K128</f>
        <v>0</v>
      </c>
      <c r="K286" s="62" t="str">
        <f t="shared" si="12"/>
        <v/>
      </c>
      <c r="L286" s="62" t="str">
        <f t="shared" si="13"/>
        <v/>
      </c>
      <c r="M286" s="62" t="str">
        <f t="shared" si="9"/>
        <v/>
      </c>
      <c r="N286" s="561" t="str">
        <f t="shared" si="10"/>
        <v/>
      </c>
      <c r="O286" s="224" t="str">
        <f t="shared" si="14"/>
        <v/>
      </c>
      <c r="P286" s="474" t="b">
        <f>Debts!O128</f>
        <v>0</v>
      </c>
      <c r="Q286" s="467" t="str">
        <f>IF(P286=TRUE,CONCATENATE(Debts!$B$107,"/",Debts!B128,"/",Debts!N128),"")</f>
        <v/>
      </c>
      <c r="S286" s="503" t="str">
        <f>IF(P286=TRUE,CONCATENATE(Debts!B128," - ",Debts!N128),"")</f>
        <v/>
      </c>
      <c r="T286" s="551" t="str">
        <f t="shared" si="15"/>
        <v/>
      </c>
    </row>
    <row r="287" spans="1:20" x14ac:dyDescent="0.2">
      <c r="A287" s="14"/>
      <c r="B287" s="78">
        <f>Debts!A129</f>
        <v>207</v>
      </c>
      <c r="C287" s="72">
        <f>Debts!B129</f>
        <v>0</v>
      </c>
      <c r="D287" s="77"/>
      <c r="E287" s="38">
        <f>Debts!D129</f>
        <v>0</v>
      </c>
      <c r="F287" s="38">
        <f>Debts!F129</f>
        <v>0</v>
      </c>
      <c r="G287" s="39" t="str">
        <f>Debts!H129</f>
        <v>M</v>
      </c>
      <c r="H287" s="38">
        <f t="shared" si="11"/>
        <v>0</v>
      </c>
      <c r="I287" s="224" t="b">
        <f>Debts!L129</f>
        <v>0</v>
      </c>
      <c r="J287" s="87" t="b">
        <f>Debts!K129</f>
        <v>0</v>
      </c>
      <c r="K287" s="62" t="str">
        <f t="shared" si="12"/>
        <v/>
      </c>
      <c r="L287" s="62" t="str">
        <f t="shared" si="13"/>
        <v/>
      </c>
      <c r="M287" s="62" t="str">
        <f t="shared" si="9"/>
        <v/>
      </c>
      <c r="N287" s="561" t="str">
        <f t="shared" si="10"/>
        <v/>
      </c>
      <c r="O287" s="224" t="str">
        <f t="shared" si="14"/>
        <v/>
      </c>
      <c r="P287" s="474" t="b">
        <f>Debts!O129</f>
        <v>0</v>
      </c>
      <c r="Q287" s="467" t="str">
        <f>IF(P287=TRUE,CONCATENATE(Debts!$B$107,"/",Debts!B129,"/",Debts!N129),"")</f>
        <v/>
      </c>
      <c r="S287" s="503" t="str">
        <f>IF(P287=TRUE,CONCATENATE(Debts!B129," - ",Debts!N129),"")</f>
        <v/>
      </c>
      <c r="T287" s="551" t="str">
        <f t="shared" si="15"/>
        <v/>
      </c>
    </row>
    <row r="288" spans="1:20" x14ac:dyDescent="0.2">
      <c r="A288" s="14"/>
      <c r="B288" s="78">
        <f>Debts!A130</f>
        <v>208</v>
      </c>
      <c r="C288" s="72">
        <f>Debts!B130</f>
        <v>0</v>
      </c>
      <c r="D288" s="77"/>
      <c r="E288" s="38">
        <f>Debts!D130</f>
        <v>0</v>
      </c>
      <c r="F288" s="38">
        <f>Debts!F130</f>
        <v>0</v>
      </c>
      <c r="G288" s="39" t="str">
        <f>Debts!H130</f>
        <v>M</v>
      </c>
      <c r="H288" s="38">
        <f t="shared" si="11"/>
        <v>0</v>
      </c>
      <c r="I288" s="224" t="b">
        <f>Debts!L130</f>
        <v>0</v>
      </c>
      <c r="J288" s="87" t="b">
        <f>Debts!K130</f>
        <v>0</v>
      </c>
      <c r="K288" s="62" t="str">
        <f t="shared" si="12"/>
        <v/>
      </c>
      <c r="L288" s="62" t="str">
        <f t="shared" si="13"/>
        <v/>
      </c>
      <c r="M288" s="62" t="str">
        <f t="shared" si="9"/>
        <v/>
      </c>
      <c r="N288" s="561" t="str">
        <f t="shared" si="10"/>
        <v/>
      </c>
      <c r="O288" s="224" t="str">
        <f t="shared" si="14"/>
        <v/>
      </c>
      <c r="P288" s="474" t="b">
        <f>Debts!O130</f>
        <v>0</v>
      </c>
      <c r="Q288" s="467" t="str">
        <f>IF(P288=TRUE,CONCATENATE(Debts!$B$107,"/",Debts!B130,"/",Debts!N130),"")</f>
        <v/>
      </c>
      <c r="S288" s="503" t="str">
        <f>IF(P288=TRUE,CONCATENATE(Debts!B130," - ",Debts!N130),"")</f>
        <v/>
      </c>
      <c r="T288" s="551" t="str">
        <f t="shared" si="15"/>
        <v/>
      </c>
    </row>
    <row r="289" spans="1:20" x14ac:dyDescent="0.2">
      <c r="A289" s="14"/>
      <c r="B289" s="78">
        <f>Debts!A131</f>
        <v>209</v>
      </c>
      <c r="C289" s="72">
        <f>Debts!B131</f>
        <v>0</v>
      </c>
      <c r="D289" s="77"/>
      <c r="E289" s="38">
        <f>Debts!D131</f>
        <v>0</v>
      </c>
      <c r="F289" s="38">
        <f>Debts!F131</f>
        <v>0</v>
      </c>
      <c r="G289" s="39" t="str">
        <f>Debts!H131</f>
        <v>M</v>
      </c>
      <c r="H289" s="38">
        <f t="shared" si="11"/>
        <v>0</v>
      </c>
      <c r="I289" s="224" t="b">
        <f>Debts!L131</f>
        <v>0</v>
      </c>
      <c r="J289" s="87" t="b">
        <f>Debts!K131</f>
        <v>0</v>
      </c>
      <c r="K289" s="62" t="str">
        <f t="shared" si="12"/>
        <v/>
      </c>
      <c r="L289" s="62" t="str">
        <f t="shared" si="13"/>
        <v/>
      </c>
      <c r="M289" s="62" t="str">
        <f t="shared" si="9"/>
        <v/>
      </c>
      <c r="N289" s="561" t="str">
        <f t="shared" si="10"/>
        <v/>
      </c>
      <c r="O289" s="224" t="str">
        <f t="shared" si="14"/>
        <v/>
      </c>
      <c r="P289" s="474" t="b">
        <f>Debts!O131</f>
        <v>0</v>
      </c>
      <c r="Q289" s="467" t="str">
        <f>IF(P289=TRUE,CONCATENATE(Debts!$B$107,"/",Debts!B131,"/",Debts!N131),"")</f>
        <v/>
      </c>
      <c r="S289" s="503" t="str">
        <f>IF(P289=TRUE,CONCATENATE(Debts!B131," - ",Debts!N131),"")</f>
        <v/>
      </c>
      <c r="T289" s="551" t="str">
        <f t="shared" si="15"/>
        <v/>
      </c>
    </row>
    <row r="290" spans="1:20" x14ac:dyDescent="0.2">
      <c r="A290" s="14"/>
      <c r="B290" s="78">
        <f>Debts!A132</f>
        <v>210</v>
      </c>
      <c r="C290" s="72">
        <f>Debts!B132</f>
        <v>0</v>
      </c>
      <c r="D290" s="77"/>
      <c r="E290" s="38">
        <f>Debts!D132</f>
        <v>0</v>
      </c>
      <c r="F290" s="38">
        <f>Debts!F132</f>
        <v>0</v>
      </c>
      <c r="G290" s="39" t="str">
        <f>Debts!H132</f>
        <v>M</v>
      </c>
      <c r="H290" s="38">
        <f t="shared" si="11"/>
        <v>0</v>
      </c>
      <c r="I290" s="224" t="b">
        <f>Debts!L132</f>
        <v>0</v>
      </c>
      <c r="J290" s="87" t="b">
        <f>Debts!K132</f>
        <v>0</v>
      </c>
      <c r="K290" s="62" t="str">
        <f t="shared" si="12"/>
        <v/>
      </c>
      <c r="L290" s="62" t="str">
        <f t="shared" si="13"/>
        <v/>
      </c>
      <c r="M290" s="62" t="str">
        <f t="shared" si="9"/>
        <v/>
      </c>
      <c r="N290" s="561" t="str">
        <f t="shared" si="10"/>
        <v/>
      </c>
      <c r="O290" s="224" t="str">
        <f t="shared" si="14"/>
        <v/>
      </c>
      <c r="P290" s="474" t="b">
        <f>Debts!O132</f>
        <v>0</v>
      </c>
      <c r="Q290" s="467" t="str">
        <f>IF(P290=TRUE,CONCATENATE(Debts!$B$107,"/",Debts!B132,"/",Debts!N132),"")</f>
        <v/>
      </c>
      <c r="S290" s="503" t="str">
        <f>IF(P290=TRUE,CONCATENATE(Debts!B132," - ",Debts!N132),"")</f>
        <v/>
      </c>
      <c r="T290" s="551" t="str">
        <f t="shared" si="15"/>
        <v/>
      </c>
    </row>
    <row r="291" spans="1:20" x14ac:dyDescent="0.2">
      <c r="A291" s="14"/>
      <c r="B291" s="78">
        <f>Debts!A133</f>
        <v>211</v>
      </c>
      <c r="C291" s="72">
        <f>Debts!B133</f>
        <v>0</v>
      </c>
      <c r="D291" s="77"/>
      <c r="E291" s="38">
        <f>Debts!D133</f>
        <v>0</v>
      </c>
      <c r="F291" s="38">
        <f>Debts!F133</f>
        <v>0</v>
      </c>
      <c r="G291" s="39" t="str">
        <f>Debts!H133</f>
        <v>M</v>
      </c>
      <c r="H291" s="38">
        <f t="shared" si="11"/>
        <v>0</v>
      </c>
      <c r="I291" s="224" t="b">
        <f>Debts!L133</f>
        <v>0</v>
      </c>
      <c r="J291" s="87" t="b">
        <f>Debts!K133</f>
        <v>0</v>
      </c>
      <c r="K291" s="62" t="str">
        <f t="shared" si="12"/>
        <v/>
      </c>
      <c r="L291" s="62" t="str">
        <f t="shared" si="13"/>
        <v/>
      </c>
      <c r="M291" s="62" t="str">
        <f t="shared" si="9"/>
        <v/>
      </c>
      <c r="N291" s="561" t="str">
        <f t="shared" si="10"/>
        <v/>
      </c>
      <c r="O291" s="224" t="str">
        <f t="shared" si="14"/>
        <v/>
      </c>
      <c r="P291" s="474" t="b">
        <f>Debts!O133</f>
        <v>0</v>
      </c>
      <c r="Q291" s="467" t="str">
        <f>IF(P291=TRUE,CONCATENATE(Debts!$B$107,"/",Debts!B133,"/",Debts!N133),"")</f>
        <v/>
      </c>
      <c r="S291" s="503" t="str">
        <f>IF(P291=TRUE,CONCATENATE(Debts!B133," - ",Debts!N133),"")</f>
        <v/>
      </c>
      <c r="T291" s="551" t="str">
        <f t="shared" si="15"/>
        <v/>
      </c>
    </row>
    <row r="292" spans="1:20" x14ac:dyDescent="0.2">
      <c r="A292" s="14"/>
      <c r="B292" s="78">
        <f>Debts!A134</f>
        <v>212</v>
      </c>
      <c r="C292" s="72">
        <f>Debts!B134</f>
        <v>0</v>
      </c>
      <c r="D292" s="77"/>
      <c r="E292" s="38">
        <f>Debts!D134</f>
        <v>0</v>
      </c>
      <c r="F292" s="38">
        <f>Debts!F134</f>
        <v>0</v>
      </c>
      <c r="G292" s="39" t="str">
        <f>Debts!H134</f>
        <v>M</v>
      </c>
      <c r="H292" s="38">
        <f t="shared" si="11"/>
        <v>0</v>
      </c>
      <c r="I292" s="224" t="b">
        <f>Debts!L134</f>
        <v>0</v>
      </c>
      <c r="J292" s="87" t="b">
        <f>Debts!K134</f>
        <v>0</v>
      </c>
      <c r="K292" s="62" t="str">
        <f t="shared" si="12"/>
        <v/>
      </c>
      <c r="L292" s="62" t="str">
        <f t="shared" si="13"/>
        <v/>
      </c>
      <c r="M292" s="62" t="str">
        <f t="shared" si="9"/>
        <v/>
      </c>
      <c r="N292" s="561" t="str">
        <f t="shared" si="10"/>
        <v/>
      </c>
      <c r="O292" s="224" t="str">
        <f t="shared" si="14"/>
        <v/>
      </c>
      <c r="P292" s="474" t="b">
        <f>Debts!O134</f>
        <v>0</v>
      </c>
      <c r="Q292" s="467" t="str">
        <f>IF(P292=TRUE,CONCATENATE(Debts!$B$107,"/",Debts!B134,"/",Debts!N134),"")</f>
        <v/>
      </c>
      <c r="S292" s="503" t="str">
        <f>IF(P292=TRUE,CONCATENATE(Debts!B134," - ",Debts!N134),"")</f>
        <v/>
      </c>
      <c r="T292" s="551" t="str">
        <f t="shared" si="15"/>
        <v/>
      </c>
    </row>
    <row r="293" spans="1:20" x14ac:dyDescent="0.2">
      <c r="A293" s="14"/>
      <c r="B293" s="78">
        <f>Debts!A135</f>
        <v>213</v>
      </c>
      <c r="C293" s="72">
        <f>Debts!B135</f>
        <v>0</v>
      </c>
      <c r="D293" s="77"/>
      <c r="E293" s="38">
        <f>Debts!D135</f>
        <v>0</v>
      </c>
      <c r="F293" s="38">
        <f>Debts!F135</f>
        <v>0</v>
      </c>
      <c r="G293" s="39" t="str">
        <f>Debts!H135</f>
        <v>M</v>
      </c>
      <c r="H293" s="38">
        <f t="shared" si="11"/>
        <v>0</v>
      </c>
      <c r="I293" s="224" t="b">
        <f>Debts!L135</f>
        <v>0</v>
      </c>
      <c r="J293" s="87" t="b">
        <f>Debts!K135</f>
        <v>0</v>
      </c>
      <c r="K293" s="62" t="str">
        <f t="shared" si="12"/>
        <v/>
      </c>
      <c r="L293" s="62" t="str">
        <f t="shared" si="13"/>
        <v/>
      </c>
      <c r="M293" s="62" t="str">
        <f t="shared" si="9"/>
        <v/>
      </c>
      <c r="N293" s="561" t="str">
        <f t="shared" si="10"/>
        <v/>
      </c>
      <c r="O293" s="224" t="str">
        <f t="shared" si="14"/>
        <v/>
      </c>
      <c r="P293" s="474" t="b">
        <f>Debts!O135</f>
        <v>0</v>
      </c>
      <c r="Q293" s="467" t="str">
        <f>IF(P293=TRUE,CONCATENATE(Debts!$B$107,"/",Debts!B135,"/",Debts!N135),"")</f>
        <v/>
      </c>
      <c r="S293" s="503" t="str">
        <f>IF(P293=TRUE,CONCATENATE(Debts!B135," - ",Debts!N135),"")</f>
        <v/>
      </c>
      <c r="T293" s="551" t="str">
        <f t="shared" si="15"/>
        <v/>
      </c>
    </row>
    <row r="294" spans="1:20" x14ac:dyDescent="0.2">
      <c r="A294" s="14"/>
      <c r="B294" s="78">
        <f>Debts!A136</f>
        <v>214</v>
      </c>
      <c r="C294" s="72">
        <f>Debts!B136</f>
        <v>0</v>
      </c>
      <c r="D294" s="77"/>
      <c r="E294" s="38">
        <f>Debts!D136</f>
        <v>0</v>
      </c>
      <c r="F294" s="38">
        <f>Debts!F136</f>
        <v>0</v>
      </c>
      <c r="G294" s="39" t="str">
        <f>Debts!H136</f>
        <v>M</v>
      </c>
      <c r="H294" s="38">
        <f t="shared" si="11"/>
        <v>0</v>
      </c>
      <c r="I294" s="224" t="b">
        <f>Debts!L136</f>
        <v>0</v>
      </c>
      <c r="J294" s="87" t="b">
        <f>Debts!K136</f>
        <v>0</v>
      </c>
      <c r="K294" s="62" t="str">
        <f t="shared" si="12"/>
        <v/>
      </c>
      <c r="L294" s="62" t="str">
        <f t="shared" si="13"/>
        <v/>
      </c>
      <c r="M294" s="62" t="str">
        <f t="shared" si="9"/>
        <v/>
      </c>
      <c r="N294" s="561" t="str">
        <f t="shared" si="10"/>
        <v/>
      </c>
      <c r="O294" s="224" t="str">
        <f t="shared" si="14"/>
        <v/>
      </c>
      <c r="P294" s="474" t="b">
        <f>Debts!O136</f>
        <v>0</v>
      </c>
      <c r="Q294" s="467" t="str">
        <f>IF(P294=TRUE,CONCATENATE(Debts!$B$107,"/",Debts!B136,"/",Debts!N136),"")</f>
        <v/>
      </c>
      <c r="S294" s="503" t="str">
        <f>IF(P294=TRUE,CONCATENATE(Debts!B136," - ",Debts!N136),"")</f>
        <v/>
      </c>
      <c r="T294" s="551" t="str">
        <f t="shared" si="15"/>
        <v/>
      </c>
    </row>
    <row r="295" spans="1:20" x14ac:dyDescent="0.2">
      <c r="A295" s="14"/>
      <c r="B295" s="78">
        <f>Debts!A137</f>
        <v>215</v>
      </c>
      <c r="C295" s="72">
        <f>Debts!B137</f>
        <v>0</v>
      </c>
      <c r="D295" s="77"/>
      <c r="E295" s="38">
        <f>Debts!D137</f>
        <v>0</v>
      </c>
      <c r="F295" s="38">
        <f>Debts!F137</f>
        <v>0</v>
      </c>
      <c r="G295" s="39" t="str">
        <f>Debts!H137</f>
        <v>M</v>
      </c>
      <c r="H295" s="38">
        <f t="shared" si="11"/>
        <v>0</v>
      </c>
      <c r="I295" s="224" t="b">
        <f>Debts!L137</f>
        <v>0</v>
      </c>
      <c r="J295" s="87" t="b">
        <f>Debts!K137</f>
        <v>0</v>
      </c>
      <c r="K295" s="62" t="str">
        <f t="shared" si="12"/>
        <v/>
      </c>
      <c r="L295" s="62" t="str">
        <f t="shared" si="13"/>
        <v/>
      </c>
      <c r="M295" s="62" t="str">
        <f t="shared" si="9"/>
        <v/>
      </c>
      <c r="N295" s="561" t="str">
        <f t="shared" si="10"/>
        <v/>
      </c>
      <c r="O295" s="224" t="str">
        <f t="shared" si="14"/>
        <v/>
      </c>
      <c r="P295" s="474" t="b">
        <f>Debts!O137</f>
        <v>0</v>
      </c>
      <c r="Q295" s="467" t="str">
        <f>IF(P295=TRUE,CONCATENATE(Debts!$B$107,"/",Debts!B137,"/",Debts!N137),"")</f>
        <v/>
      </c>
      <c r="S295" s="503" t="str">
        <f>IF(P295=TRUE,CONCATENATE(Debts!B137," - ",Debts!N137),"")</f>
        <v/>
      </c>
    </row>
    <row r="296" spans="1:20" x14ac:dyDescent="0.2">
      <c r="A296" s="14"/>
      <c r="B296" s="78">
        <f>Debts!A138</f>
        <v>216</v>
      </c>
      <c r="C296" s="72">
        <f>Debts!B138</f>
        <v>0</v>
      </c>
      <c r="D296" s="77"/>
      <c r="E296" s="38">
        <f>Debts!D138</f>
        <v>0</v>
      </c>
      <c r="F296" s="38">
        <f>Debts!F138</f>
        <v>0</v>
      </c>
      <c r="G296" s="39" t="str">
        <f>Debts!H138</f>
        <v>M</v>
      </c>
      <c r="H296" s="38">
        <f t="shared" si="11"/>
        <v>0</v>
      </c>
      <c r="I296" s="224" t="b">
        <f>Debts!L138</f>
        <v>0</v>
      </c>
      <c r="J296" s="87" t="b">
        <f>Debts!K138</f>
        <v>0</v>
      </c>
      <c r="K296" s="62" t="str">
        <f t="shared" si="12"/>
        <v/>
      </c>
      <c r="L296" s="62" t="str">
        <f t="shared" si="13"/>
        <v/>
      </c>
      <c r="M296" s="62" t="str">
        <f t="shared" si="9"/>
        <v/>
      </c>
      <c r="N296" s="561" t="str">
        <f t="shared" si="10"/>
        <v/>
      </c>
      <c r="O296" s="224" t="str">
        <f t="shared" si="14"/>
        <v/>
      </c>
      <c r="P296" s="474" t="b">
        <f>Debts!O138</f>
        <v>0</v>
      </c>
      <c r="Q296" s="467" t="str">
        <f>IF(P296=TRUE,CONCATENATE(Debts!$B$107,"/",Debts!B138,"/",Debts!N138),"")</f>
        <v/>
      </c>
      <c r="S296" s="503" t="str">
        <f>IF(P296=TRUE,CONCATENATE(Debts!B138," - ",Debts!N138),"")</f>
        <v/>
      </c>
    </row>
    <row r="297" spans="1:20" x14ac:dyDescent="0.2">
      <c r="A297" s="14"/>
      <c r="B297" s="78">
        <f>Debts!A139</f>
        <v>217</v>
      </c>
      <c r="C297" s="72">
        <f>Debts!B139</f>
        <v>0</v>
      </c>
      <c r="D297" s="77"/>
      <c r="E297" s="38">
        <f>Debts!D139</f>
        <v>0</v>
      </c>
      <c r="F297" s="38">
        <f>Debts!F139</f>
        <v>0</v>
      </c>
      <c r="G297" s="39" t="str">
        <f>Debts!H139</f>
        <v>M</v>
      </c>
      <c r="H297" s="38">
        <f t="shared" si="11"/>
        <v>0</v>
      </c>
      <c r="I297" s="224" t="b">
        <f>Debts!L139</f>
        <v>0</v>
      </c>
      <c r="J297" s="87" t="b">
        <f>Debts!K139</f>
        <v>0</v>
      </c>
      <c r="K297" s="62" t="str">
        <f t="shared" si="12"/>
        <v/>
      </c>
      <c r="L297" s="62" t="str">
        <f t="shared" si="13"/>
        <v/>
      </c>
      <c r="M297" s="62" t="str">
        <f t="shared" si="9"/>
        <v/>
      </c>
      <c r="N297" s="561" t="str">
        <f t="shared" si="10"/>
        <v/>
      </c>
      <c r="O297" s="224" t="str">
        <f t="shared" si="14"/>
        <v/>
      </c>
      <c r="P297" s="474" t="b">
        <f>Debts!O139</f>
        <v>0</v>
      </c>
      <c r="Q297" s="467" t="str">
        <f>IF(P297=TRUE,CONCATENATE(Debts!$B$107,"/",Debts!B139,"/",Debts!N139),"")</f>
        <v/>
      </c>
      <c r="S297" s="503" t="str">
        <f>IF(P297=TRUE,CONCATENATE(Debts!B139," - ",Debts!N139),"")</f>
        <v/>
      </c>
    </row>
    <row r="298" spans="1:20" x14ac:dyDescent="0.2">
      <c r="A298" s="14"/>
      <c r="B298" s="78">
        <f>Debts!A140</f>
        <v>218</v>
      </c>
      <c r="C298" s="72">
        <f>Debts!B140</f>
        <v>0</v>
      </c>
      <c r="D298" s="77"/>
      <c r="E298" s="38">
        <f>Debts!D140</f>
        <v>0</v>
      </c>
      <c r="F298" s="38">
        <f>Debts!F140</f>
        <v>0</v>
      </c>
      <c r="G298" s="39" t="str">
        <f>Debts!H140</f>
        <v>M</v>
      </c>
      <c r="H298" s="38">
        <f t="shared" si="11"/>
        <v>0</v>
      </c>
      <c r="I298" s="224" t="b">
        <f>Debts!L140</f>
        <v>0</v>
      </c>
      <c r="J298" s="87" t="b">
        <f>Debts!K140</f>
        <v>0</v>
      </c>
      <c r="K298" s="62" t="str">
        <f t="shared" si="12"/>
        <v/>
      </c>
      <c r="L298" s="62" t="str">
        <f t="shared" si="13"/>
        <v/>
      </c>
      <c r="M298" s="62" t="str">
        <f t="shared" si="9"/>
        <v/>
      </c>
      <c r="N298" s="561" t="str">
        <f t="shared" si="10"/>
        <v/>
      </c>
      <c r="O298" s="224" t="str">
        <f t="shared" si="14"/>
        <v/>
      </c>
      <c r="P298" s="474" t="b">
        <f>Debts!O140</f>
        <v>0</v>
      </c>
      <c r="Q298" s="467" t="str">
        <f>IF(P298=TRUE,CONCATENATE(Debts!$B$107,"/",Debts!B140,"/",Debts!N140),"")</f>
        <v/>
      </c>
      <c r="S298" s="503" t="str">
        <f>IF(P298=TRUE,CONCATENATE(Debts!B140," - ",Debts!N140),"")</f>
        <v/>
      </c>
    </row>
    <row r="299" spans="1:20" x14ac:dyDescent="0.2">
      <c r="A299" s="14"/>
      <c r="B299" s="78">
        <f>Debts!A141</f>
        <v>219</v>
      </c>
      <c r="C299" s="72">
        <f>Debts!B141</f>
        <v>0</v>
      </c>
      <c r="D299" s="77"/>
      <c r="E299" s="38">
        <f>Debts!D141</f>
        <v>0</v>
      </c>
      <c r="F299" s="38">
        <f>Debts!F141</f>
        <v>0</v>
      </c>
      <c r="G299" s="39" t="str">
        <f>Debts!H141</f>
        <v>M</v>
      </c>
      <c r="H299" s="38">
        <f t="shared" si="11"/>
        <v>0</v>
      </c>
      <c r="I299" s="224" t="b">
        <f>Debts!L141</f>
        <v>0</v>
      </c>
      <c r="J299" s="87" t="b">
        <f>Debts!K141</f>
        <v>0</v>
      </c>
      <c r="K299" s="62" t="str">
        <f t="shared" si="12"/>
        <v/>
      </c>
      <c r="L299" s="62" t="str">
        <f t="shared" si="13"/>
        <v/>
      </c>
      <c r="M299" s="62" t="str">
        <f t="shared" si="9"/>
        <v/>
      </c>
      <c r="N299" s="561" t="str">
        <f t="shared" si="10"/>
        <v/>
      </c>
      <c r="O299" s="224" t="str">
        <f t="shared" si="14"/>
        <v/>
      </c>
      <c r="P299" s="474" t="b">
        <f>Debts!O141</f>
        <v>0</v>
      </c>
      <c r="Q299" s="467" t="str">
        <f>IF(P299=TRUE,CONCATENATE(Debts!$B$107,"/",Debts!B141,"/",Debts!N141),"")</f>
        <v/>
      </c>
      <c r="S299" s="503" t="str">
        <f>IF(P299=TRUE,CONCATENATE(Debts!B141," - ",Debts!N141),"")</f>
        <v/>
      </c>
    </row>
    <row r="300" spans="1:20" x14ac:dyDescent="0.2">
      <c r="A300" s="14"/>
      <c r="B300" s="78">
        <f>Debts!A142</f>
        <v>220</v>
      </c>
      <c r="C300" s="72">
        <f>Debts!B142</f>
        <v>0</v>
      </c>
      <c r="D300" s="77"/>
      <c r="E300" s="38">
        <f>Debts!D142</f>
        <v>0</v>
      </c>
      <c r="F300" s="38">
        <f>Debts!F142</f>
        <v>0</v>
      </c>
      <c r="G300" s="39" t="str">
        <f>Debts!H142</f>
        <v>M</v>
      </c>
      <c r="H300" s="38">
        <f t="shared" si="11"/>
        <v>0</v>
      </c>
      <c r="I300" s="224" t="b">
        <f>Debts!L142</f>
        <v>0</v>
      </c>
      <c r="J300" s="87" t="b">
        <f>Debts!K142</f>
        <v>0</v>
      </c>
      <c r="K300" s="62" t="str">
        <f t="shared" si="12"/>
        <v/>
      </c>
      <c r="L300" s="62" t="str">
        <f t="shared" si="13"/>
        <v/>
      </c>
      <c r="M300" s="62" t="str">
        <f t="shared" ref="M300:M331" si="16">IF( AND( $C300 &lt;&gt; 0, $E$379 &gt; 0 ), MAX( $E$379, L300 ), L300)</f>
        <v/>
      </c>
      <c r="N300" s="561" t="str">
        <f t="shared" ref="N300:N331" si="17">IF( AND( $C300 &lt;&gt; 0, $E$380 &gt; 0 ), $E$380, M300)</f>
        <v/>
      </c>
      <c r="O300" s="224" t="str">
        <f t="shared" si="14"/>
        <v/>
      </c>
      <c r="P300" s="474" t="b">
        <f>Debts!O142</f>
        <v>0</v>
      </c>
      <c r="Q300" s="467" t="str">
        <f>IF(P300=TRUE,CONCATENATE(Debts!$B$107,"/",Debts!B142,"/",Debts!N142),"")</f>
        <v/>
      </c>
      <c r="S300" s="503" t="str">
        <f>IF(P300=TRUE,CONCATENATE(Debts!B142," - ",Debts!N142),"")</f>
        <v/>
      </c>
    </row>
    <row r="301" spans="1:20" x14ac:dyDescent="0.2">
      <c r="A301" s="14"/>
      <c r="B301" s="78">
        <f>Debts!A143</f>
        <v>221</v>
      </c>
      <c r="C301" s="72">
        <f>Debts!B143</f>
        <v>0</v>
      </c>
      <c r="D301" s="77"/>
      <c r="E301" s="38">
        <f>Debts!D143</f>
        <v>0</v>
      </c>
      <c r="F301" s="38">
        <f>Debts!F143</f>
        <v>0</v>
      </c>
      <c r="G301" s="39" t="str">
        <f>Debts!H143</f>
        <v>M</v>
      </c>
      <c r="H301" s="38">
        <f t="shared" si="11"/>
        <v>0</v>
      </c>
      <c r="I301" s="224" t="b">
        <f>Debts!L143</f>
        <v>0</v>
      </c>
      <c r="J301" s="87" t="b">
        <f>Debts!K143</f>
        <v>0</v>
      </c>
      <c r="K301" s="62" t="str">
        <f t="shared" si="12"/>
        <v/>
      </c>
      <c r="L301" s="62" t="str">
        <f t="shared" si="13"/>
        <v/>
      </c>
      <c r="M301" s="62" t="str">
        <f t="shared" si="16"/>
        <v/>
      </c>
      <c r="N301" s="561" t="str">
        <f t="shared" si="17"/>
        <v/>
      </c>
      <c r="O301" s="224" t="str">
        <f t="shared" si="14"/>
        <v/>
      </c>
      <c r="P301" s="474" t="b">
        <f>Debts!O143</f>
        <v>0</v>
      </c>
      <c r="Q301" s="467" t="str">
        <f>IF(P301=TRUE,CONCATENATE(Debts!$B$107,"/",Debts!B143,"/",Debts!N143),"")</f>
        <v/>
      </c>
      <c r="S301" s="503" t="str">
        <f>IF(P301=TRUE,CONCATENATE(Debts!B143," - ",Debts!N143),"")</f>
        <v/>
      </c>
    </row>
    <row r="302" spans="1:20" x14ac:dyDescent="0.2">
      <c r="A302" s="14"/>
      <c r="B302" s="78">
        <f>Debts!A144</f>
        <v>222</v>
      </c>
      <c r="C302" s="72">
        <f>Debts!B144</f>
        <v>0</v>
      </c>
      <c r="D302" s="77"/>
      <c r="E302" s="38">
        <f>Debts!D144</f>
        <v>0</v>
      </c>
      <c r="F302" s="38">
        <f>Debts!F144</f>
        <v>0</v>
      </c>
      <c r="G302" s="39" t="str">
        <f>Debts!H144</f>
        <v>M</v>
      </c>
      <c r="H302" s="38">
        <f t="shared" si="11"/>
        <v>0</v>
      </c>
      <c r="I302" s="224" t="b">
        <f>Debts!L144</f>
        <v>0</v>
      </c>
      <c r="J302" s="87" t="b">
        <f>Debts!K144</f>
        <v>0</v>
      </c>
      <c r="K302" s="62" t="str">
        <f t="shared" si="12"/>
        <v/>
      </c>
      <c r="L302" s="62" t="str">
        <f t="shared" si="13"/>
        <v/>
      </c>
      <c r="M302" s="62" t="str">
        <f t="shared" si="16"/>
        <v/>
      </c>
      <c r="N302" s="561" t="str">
        <f t="shared" si="17"/>
        <v/>
      </c>
      <c r="O302" s="224" t="str">
        <f t="shared" si="14"/>
        <v/>
      </c>
      <c r="P302" s="474" t="b">
        <f>Debts!O144</f>
        <v>0</v>
      </c>
      <c r="Q302" s="467" t="str">
        <f>IF(P302=TRUE,CONCATENATE(Debts!$B$107,"/",Debts!B144,"/",Debts!N144),"")</f>
        <v/>
      </c>
      <c r="S302" s="503" t="str">
        <f>IF(P302=TRUE,CONCATENATE(Debts!B144," - ",Debts!N144),"")</f>
        <v/>
      </c>
    </row>
    <row r="303" spans="1:20" x14ac:dyDescent="0.2">
      <c r="A303" s="14"/>
      <c r="B303" s="78">
        <f>Debts!A145</f>
        <v>223</v>
      </c>
      <c r="C303" s="72">
        <f>Debts!B145</f>
        <v>0</v>
      </c>
      <c r="D303" s="77"/>
      <c r="E303" s="38">
        <f>Debts!D145</f>
        <v>0</v>
      </c>
      <c r="F303" s="38">
        <f>Debts!F145</f>
        <v>0</v>
      </c>
      <c r="G303" s="39" t="str">
        <f>Debts!H145</f>
        <v>M</v>
      </c>
      <c r="H303" s="38">
        <f t="shared" si="11"/>
        <v>0</v>
      </c>
      <c r="I303" s="224" t="b">
        <f>Debts!L145</f>
        <v>0</v>
      </c>
      <c r="J303" s="87" t="b">
        <f>Debts!K145</f>
        <v>0</v>
      </c>
      <c r="K303" s="62" t="str">
        <f t="shared" si="12"/>
        <v/>
      </c>
      <c r="L303" s="62" t="str">
        <f t="shared" si="13"/>
        <v/>
      </c>
      <c r="M303" s="62" t="str">
        <f t="shared" si="16"/>
        <v/>
      </c>
      <c r="N303" s="561" t="str">
        <f t="shared" si="17"/>
        <v/>
      </c>
      <c r="O303" s="224" t="str">
        <f t="shared" si="14"/>
        <v/>
      </c>
      <c r="P303" s="474" t="b">
        <f>Debts!O145</f>
        <v>0</v>
      </c>
      <c r="Q303" s="467" t="str">
        <f>IF(P303=TRUE,CONCATENATE(Debts!$B$107,"/",Debts!B145,"/",Debts!N145),"")</f>
        <v/>
      </c>
      <c r="S303" s="503" t="str">
        <f>IF(P303=TRUE,CONCATENATE(Debts!B145," - ",Debts!N145),"")</f>
        <v/>
      </c>
    </row>
    <row r="304" spans="1:20" x14ac:dyDescent="0.2">
      <c r="A304" s="14"/>
      <c r="B304" s="78">
        <f>Debts!A146</f>
        <v>224</v>
      </c>
      <c r="C304" s="72">
        <f>Debts!B146</f>
        <v>0</v>
      </c>
      <c r="D304" s="77"/>
      <c r="E304" s="38">
        <f>Debts!D146</f>
        <v>0</v>
      </c>
      <c r="F304" s="38">
        <f>Debts!F146</f>
        <v>0</v>
      </c>
      <c r="G304" s="39" t="str">
        <f>Debts!H146</f>
        <v>M</v>
      </c>
      <c r="H304" s="38">
        <f t="shared" si="11"/>
        <v>0</v>
      </c>
      <c r="I304" s="224" t="b">
        <f>Debts!L146</f>
        <v>0</v>
      </c>
      <c r="J304" s="87" t="b">
        <f>Debts!K146</f>
        <v>0</v>
      </c>
      <c r="K304" s="62" t="str">
        <f t="shared" si="12"/>
        <v/>
      </c>
      <c r="L304" s="62" t="str">
        <f t="shared" si="13"/>
        <v/>
      </c>
      <c r="M304" s="62" t="str">
        <f t="shared" si="16"/>
        <v/>
      </c>
      <c r="N304" s="561" t="str">
        <f t="shared" si="17"/>
        <v/>
      </c>
      <c r="O304" s="224" t="str">
        <f t="shared" si="14"/>
        <v/>
      </c>
      <c r="P304" s="474" t="b">
        <f>Debts!O146</f>
        <v>0</v>
      </c>
      <c r="Q304" s="467" t="str">
        <f>IF(P304=TRUE,CONCATENATE(Debts!$B$107,"/",Debts!B146,"/",Debts!N146),"")</f>
        <v/>
      </c>
      <c r="S304" s="503" t="str">
        <f>IF(P304=TRUE,CONCATENATE(Debts!B146," - ",Debts!N146),"")</f>
        <v/>
      </c>
    </row>
    <row r="305" spans="1:19" x14ac:dyDescent="0.2">
      <c r="A305" s="14"/>
      <c r="B305" s="78">
        <f>Debts!A147</f>
        <v>225</v>
      </c>
      <c r="C305" s="72">
        <f>Debts!B147</f>
        <v>0</v>
      </c>
      <c r="D305" s="77"/>
      <c r="E305" s="38">
        <f>Debts!D147</f>
        <v>0</v>
      </c>
      <c r="F305" s="38">
        <f>Debts!F147</f>
        <v>0</v>
      </c>
      <c r="G305" s="39" t="str">
        <f>Debts!H147</f>
        <v>M</v>
      </c>
      <c r="H305" s="38">
        <f t="shared" si="11"/>
        <v>0</v>
      </c>
      <c r="I305" s="224" t="b">
        <f>Debts!L147</f>
        <v>0</v>
      </c>
      <c r="J305" s="87" t="b">
        <f>Debts!K147</f>
        <v>0</v>
      </c>
      <c r="K305" s="224" t="str">
        <f t="shared" si="12"/>
        <v/>
      </c>
      <c r="L305" s="224" t="str">
        <f t="shared" ref="L305:L324" si="18">IF( $E$381 &gt; 0, INT( K305 ) + ROUND( ( K305 - INT( K305 ) ) / $E$381, 0 ) * $E$381, K305 )</f>
        <v/>
      </c>
      <c r="M305" s="224" t="str">
        <f t="shared" si="16"/>
        <v/>
      </c>
      <c r="N305" s="561" t="str">
        <f t="shared" si="17"/>
        <v/>
      </c>
      <c r="O305" s="224" t="str">
        <f t="shared" ref="O305:O324" si="19">IF( $I305 = TRUE, H305, N305 )</f>
        <v/>
      </c>
      <c r="P305" s="474" t="b">
        <f>Debts!O147</f>
        <v>0</v>
      </c>
      <c r="Q305" s="467" t="str">
        <f>IF(P305=TRUE,CONCATENATE(Debts!$B$107,"/",Debts!B147,"/",Debts!N147),"")</f>
        <v/>
      </c>
      <c r="S305" s="503" t="str">
        <f>IF(P305=TRUE,CONCATENATE(Debts!B147," - ",Debts!N147),"")</f>
        <v/>
      </c>
    </row>
    <row r="306" spans="1:19" x14ac:dyDescent="0.2">
      <c r="A306" s="14"/>
      <c r="B306" s="78">
        <f>Debts!A148</f>
        <v>226</v>
      </c>
      <c r="C306" s="72">
        <f>Debts!B148</f>
        <v>0</v>
      </c>
      <c r="D306" s="77"/>
      <c r="E306" s="38">
        <f>Debts!D148</f>
        <v>0</v>
      </c>
      <c r="F306" s="38">
        <f>Debts!F148</f>
        <v>0</v>
      </c>
      <c r="G306" s="39" t="str">
        <f>Debts!H148</f>
        <v>M</v>
      </c>
      <c r="H306" s="38">
        <f t="shared" si="11"/>
        <v>0</v>
      </c>
      <c r="I306" s="224" t="b">
        <f>Debts!L148</f>
        <v>0</v>
      </c>
      <c r="J306" s="87" t="b">
        <f>Debts!K148</f>
        <v>0</v>
      </c>
      <c r="K306" s="224" t="str">
        <f t="shared" si="12"/>
        <v/>
      </c>
      <c r="L306" s="224" t="str">
        <f t="shared" si="18"/>
        <v/>
      </c>
      <c r="M306" s="224" t="str">
        <f t="shared" si="16"/>
        <v/>
      </c>
      <c r="N306" s="561" t="str">
        <f t="shared" si="17"/>
        <v/>
      </c>
      <c r="O306" s="224" t="str">
        <f t="shared" si="19"/>
        <v/>
      </c>
      <c r="P306" s="474" t="b">
        <f>Debts!O148</f>
        <v>0</v>
      </c>
      <c r="Q306" s="467" t="str">
        <f>IF(P306=TRUE,CONCATENATE(Debts!$B$107,"/",Debts!B148,"/",Debts!N148),"")</f>
        <v/>
      </c>
      <c r="S306" s="503" t="str">
        <f>IF(P306=TRUE,CONCATENATE(Debts!B148," - ",Debts!N148),"")</f>
        <v/>
      </c>
    </row>
    <row r="307" spans="1:19" x14ac:dyDescent="0.2">
      <c r="A307" s="14"/>
      <c r="B307" s="78">
        <f>Debts!A149</f>
        <v>227</v>
      </c>
      <c r="C307" s="72">
        <f>Debts!B149</f>
        <v>0</v>
      </c>
      <c r="D307" s="77"/>
      <c r="E307" s="38">
        <f>Debts!D149</f>
        <v>0</v>
      </c>
      <c r="F307" s="38">
        <f>Debts!F149</f>
        <v>0</v>
      </c>
      <c r="G307" s="39" t="str">
        <f>Debts!H149</f>
        <v>M</v>
      </c>
      <c r="H307" s="38">
        <f t="shared" si="11"/>
        <v>0</v>
      </c>
      <c r="I307" s="224" t="b">
        <f>Debts!L149</f>
        <v>0</v>
      </c>
      <c r="J307" s="87" t="b">
        <f>Debts!K149</f>
        <v>0</v>
      </c>
      <c r="K307" s="224" t="str">
        <f t="shared" si="12"/>
        <v/>
      </c>
      <c r="L307" s="224" t="str">
        <f t="shared" si="18"/>
        <v/>
      </c>
      <c r="M307" s="224" t="str">
        <f t="shared" si="16"/>
        <v/>
      </c>
      <c r="N307" s="561" t="str">
        <f t="shared" si="17"/>
        <v/>
      </c>
      <c r="O307" s="224" t="str">
        <f t="shared" si="19"/>
        <v/>
      </c>
      <c r="P307" s="474" t="b">
        <f>Debts!O149</f>
        <v>0</v>
      </c>
      <c r="Q307" s="467" t="str">
        <f>IF(P307=TRUE,CONCATENATE(Debts!$B$107,"/",Debts!B149,"/",Debts!N149),"")</f>
        <v/>
      </c>
      <c r="S307" s="503" t="str">
        <f>IF(P307=TRUE,CONCATENATE(Debts!B149," - ",Debts!N149),"")</f>
        <v/>
      </c>
    </row>
    <row r="308" spans="1:19" x14ac:dyDescent="0.2">
      <c r="A308" s="14"/>
      <c r="B308" s="78">
        <f>Debts!A150</f>
        <v>228</v>
      </c>
      <c r="C308" s="72">
        <f>Debts!B150</f>
        <v>0</v>
      </c>
      <c r="D308" s="77"/>
      <c r="E308" s="38">
        <f>Debts!D150</f>
        <v>0</v>
      </c>
      <c r="F308" s="38">
        <f>Debts!F150</f>
        <v>0</v>
      </c>
      <c r="G308" s="39" t="str">
        <f>Debts!H150</f>
        <v>M</v>
      </c>
      <c r="H308" s="38">
        <f t="shared" si="11"/>
        <v>0</v>
      </c>
      <c r="I308" s="224" t="b">
        <f>Debts!L150</f>
        <v>0</v>
      </c>
      <c r="J308" s="87" t="b">
        <f>Debts!K150</f>
        <v>0</v>
      </c>
      <c r="K308" s="224" t="str">
        <f t="shared" si="12"/>
        <v/>
      </c>
      <c r="L308" s="224" t="str">
        <f t="shared" si="18"/>
        <v/>
      </c>
      <c r="M308" s="224" t="str">
        <f t="shared" si="16"/>
        <v/>
      </c>
      <c r="N308" s="561" t="str">
        <f t="shared" si="17"/>
        <v/>
      </c>
      <c r="O308" s="224" t="str">
        <f t="shared" si="19"/>
        <v/>
      </c>
      <c r="P308" s="474" t="b">
        <f>Debts!O150</f>
        <v>0</v>
      </c>
      <c r="Q308" s="467" t="str">
        <f>IF(P308=TRUE,CONCATENATE(Debts!$B$107,"/",Debts!B150,"/",Debts!N150),"")</f>
        <v/>
      </c>
      <c r="S308" s="503" t="str">
        <f>IF(P308=TRUE,CONCATENATE(Debts!B150," - ",Debts!N150),"")</f>
        <v/>
      </c>
    </row>
    <row r="309" spans="1:19" x14ac:dyDescent="0.2">
      <c r="A309" s="14"/>
      <c r="B309" s="78">
        <f>Debts!A151</f>
        <v>229</v>
      </c>
      <c r="C309" s="72">
        <f>Debts!B151</f>
        <v>0</v>
      </c>
      <c r="D309" s="77"/>
      <c r="E309" s="38">
        <f>Debts!D151</f>
        <v>0</v>
      </c>
      <c r="F309" s="38">
        <f>Debts!F151</f>
        <v>0</v>
      </c>
      <c r="G309" s="39" t="str">
        <f>Debts!H151</f>
        <v>M</v>
      </c>
      <c r="H309" s="38">
        <f t="shared" si="11"/>
        <v>0</v>
      </c>
      <c r="I309" s="224" t="b">
        <f>Debts!L151</f>
        <v>0</v>
      </c>
      <c r="J309" s="87" t="b">
        <f>Debts!K151</f>
        <v>0</v>
      </c>
      <c r="K309" s="224" t="str">
        <f t="shared" si="12"/>
        <v/>
      </c>
      <c r="L309" s="224" t="str">
        <f t="shared" si="18"/>
        <v/>
      </c>
      <c r="M309" s="224" t="str">
        <f t="shared" si="16"/>
        <v/>
      </c>
      <c r="N309" s="561" t="str">
        <f t="shared" si="17"/>
        <v/>
      </c>
      <c r="O309" s="224" t="str">
        <f t="shared" si="19"/>
        <v/>
      </c>
      <c r="P309" s="474" t="b">
        <f>Debts!O151</f>
        <v>0</v>
      </c>
      <c r="Q309" s="467" t="str">
        <f>IF(P309=TRUE,CONCATENATE(Debts!$B$107,"/",Debts!B151,"/",Debts!N151),"")</f>
        <v/>
      </c>
      <c r="S309" s="503" t="str">
        <f>IF(P309=TRUE,CONCATENATE(Debts!B151," - ",Debts!N151),"")</f>
        <v/>
      </c>
    </row>
    <row r="310" spans="1:19" x14ac:dyDescent="0.2">
      <c r="A310" s="14"/>
      <c r="B310" s="78">
        <f>Debts!A152</f>
        <v>230</v>
      </c>
      <c r="C310" s="72">
        <f>Debts!B152</f>
        <v>0</v>
      </c>
      <c r="D310" s="77"/>
      <c r="E310" s="38">
        <f>Debts!D152</f>
        <v>0</v>
      </c>
      <c r="F310" s="38">
        <f>Debts!F152</f>
        <v>0</v>
      </c>
      <c r="G310" s="39" t="str">
        <f>Debts!H152</f>
        <v>M</v>
      </c>
      <c r="H310" s="38">
        <f t="shared" si="11"/>
        <v>0</v>
      </c>
      <c r="I310" s="224" t="b">
        <f>Debts!L152</f>
        <v>0</v>
      </c>
      <c r="J310" s="87" t="b">
        <f>Debts!K152</f>
        <v>0</v>
      </c>
      <c r="K310" s="224" t="str">
        <f t="shared" si="12"/>
        <v/>
      </c>
      <c r="L310" s="224" t="str">
        <f t="shared" si="18"/>
        <v/>
      </c>
      <c r="M310" s="224" t="str">
        <f t="shared" si="16"/>
        <v/>
      </c>
      <c r="N310" s="561" t="str">
        <f t="shared" si="17"/>
        <v/>
      </c>
      <c r="O310" s="224" t="str">
        <f t="shared" si="19"/>
        <v/>
      </c>
      <c r="P310" s="474" t="b">
        <f>Debts!O152</f>
        <v>0</v>
      </c>
      <c r="Q310" s="467" t="str">
        <f>IF(P310=TRUE,CONCATENATE(Debts!$B$107,"/",Debts!B152,"/",Debts!N152),"")</f>
        <v/>
      </c>
      <c r="S310" s="503" t="str">
        <f>IF(P310=TRUE,CONCATENATE(Debts!B152," - ",Debts!N152),"")</f>
        <v/>
      </c>
    </row>
    <row r="311" spans="1:19" x14ac:dyDescent="0.2">
      <c r="A311" s="14"/>
      <c r="B311" s="78">
        <f>Debts!A153</f>
        <v>231</v>
      </c>
      <c r="C311" s="72">
        <f>Debts!B153</f>
        <v>0</v>
      </c>
      <c r="D311" s="77"/>
      <c r="E311" s="38">
        <f>Debts!D153</f>
        <v>0</v>
      </c>
      <c r="F311" s="38">
        <f>Debts!F153</f>
        <v>0</v>
      </c>
      <c r="G311" s="39" t="str">
        <f>Debts!H153</f>
        <v>M</v>
      </c>
      <c r="H311" s="38">
        <f t="shared" si="11"/>
        <v>0</v>
      </c>
      <c r="I311" s="224" t="b">
        <f>Debts!L153</f>
        <v>0</v>
      </c>
      <c r="J311" s="87" t="b">
        <f>Debts!K153</f>
        <v>0</v>
      </c>
      <c r="K311" s="224" t="str">
        <f t="shared" si="12"/>
        <v/>
      </c>
      <c r="L311" s="224" t="str">
        <f t="shared" si="18"/>
        <v/>
      </c>
      <c r="M311" s="224" t="str">
        <f t="shared" si="16"/>
        <v/>
      </c>
      <c r="N311" s="561" t="str">
        <f t="shared" si="17"/>
        <v/>
      </c>
      <c r="O311" s="224" t="str">
        <f t="shared" si="19"/>
        <v/>
      </c>
      <c r="P311" s="474" t="b">
        <f>Debts!O153</f>
        <v>0</v>
      </c>
      <c r="Q311" s="467" t="str">
        <f>IF(P311=TRUE,CONCATENATE(Debts!$B$107,"/",Debts!B153,"/",Debts!N153),"")</f>
        <v/>
      </c>
      <c r="S311" s="503" t="str">
        <f>IF(P311=TRUE,CONCATENATE(Debts!B153," - ",Debts!N153),"")</f>
        <v/>
      </c>
    </row>
    <row r="312" spans="1:19" x14ac:dyDescent="0.2">
      <c r="A312" s="14"/>
      <c r="B312" s="78">
        <f>Debts!A154</f>
        <v>232</v>
      </c>
      <c r="C312" s="72">
        <f>Debts!B154</f>
        <v>0</v>
      </c>
      <c r="D312" s="77"/>
      <c r="E312" s="38">
        <f>Debts!D154</f>
        <v>0</v>
      </c>
      <c r="F312" s="38">
        <f>Debts!F154</f>
        <v>0</v>
      </c>
      <c r="G312" s="39" t="str">
        <f>Debts!H154</f>
        <v>M</v>
      </c>
      <c r="H312" s="38">
        <f t="shared" si="11"/>
        <v>0</v>
      </c>
      <c r="I312" s="224" t="b">
        <f>Debts!L154</f>
        <v>0</v>
      </c>
      <c r="J312" s="87" t="b">
        <f>Debts!K154</f>
        <v>0</v>
      </c>
      <c r="K312" s="224" t="str">
        <f t="shared" si="12"/>
        <v/>
      </c>
      <c r="L312" s="224" t="str">
        <f t="shared" si="18"/>
        <v/>
      </c>
      <c r="M312" s="224" t="str">
        <f t="shared" si="16"/>
        <v/>
      </c>
      <c r="N312" s="561" t="str">
        <f t="shared" si="17"/>
        <v/>
      </c>
      <c r="O312" s="224" t="str">
        <f t="shared" si="19"/>
        <v/>
      </c>
      <c r="P312" s="474" t="b">
        <f>Debts!O154</f>
        <v>0</v>
      </c>
      <c r="Q312" s="467" t="str">
        <f>IF(P312=TRUE,CONCATENATE(Debts!$B$107,"/",Debts!B154,"/",Debts!N154),"")</f>
        <v/>
      </c>
      <c r="S312" s="503" t="str">
        <f>IF(P312=TRUE,CONCATENATE(Debts!B154," - ",Debts!N154),"")</f>
        <v/>
      </c>
    </row>
    <row r="313" spans="1:19" x14ac:dyDescent="0.2">
      <c r="A313" s="14"/>
      <c r="B313" s="78">
        <f>Debts!A155</f>
        <v>233</v>
      </c>
      <c r="C313" s="72">
        <f>Debts!B155</f>
        <v>0</v>
      </c>
      <c r="D313" s="77"/>
      <c r="E313" s="38">
        <f>Debts!D155</f>
        <v>0</v>
      </c>
      <c r="F313" s="38">
        <f>Debts!F155</f>
        <v>0</v>
      </c>
      <c r="G313" s="39" t="str">
        <f>Debts!H155</f>
        <v>M</v>
      </c>
      <c r="H313" s="38">
        <f t="shared" si="11"/>
        <v>0</v>
      </c>
      <c r="I313" s="224" t="b">
        <f>Debts!L155</f>
        <v>0</v>
      </c>
      <c r="J313" s="87" t="b">
        <f>Debts!K155</f>
        <v>0</v>
      </c>
      <c r="K313" s="224" t="str">
        <f t="shared" si="12"/>
        <v/>
      </c>
      <c r="L313" s="224" t="str">
        <f t="shared" si="18"/>
        <v/>
      </c>
      <c r="M313" s="224" t="str">
        <f t="shared" si="16"/>
        <v/>
      </c>
      <c r="N313" s="561" t="str">
        <f t="shared" si="17"/>
        <v/>
      </c>
      <c r="O313" s="224" t="str">
        <f t="shared" si="19"/>
        <v/>
      </c>
      <c r="P313" s="474" t="b">
        <f>Debts!O155</f>
        <v>0</v>
      </c>
      <c r="Q313" s="467" t="str">
        <f>IF(P313=TRUE,CONCATENATE(Debts!$B$107,"/",Debts!B155,"/",Debts!N155),"")</f>
        <v/>
      </c>
      <c r="S313" s="503" t="str">
        <f>IF(P313=TRUE,CONCATENATE(Debts!B155," - ",Debts!N155),"")</f>
        <v/>
      </c>
    </row>
    <row r="314" spans="1:19" x14ac:dyDescent="0.2">
      <c r="A314" s="14"/>
      <c r="B314" s="78">
        <f>Debts!A156</f>
        <v>234</v>
      </c>
      <c r="C314" s="72">
        <f>Debts!B156</f>
        <v>0</v>
      </c>
      <c r="D314" s="77"/>
      <c r="E314" s="38">
        <f>Debts!D156</f>
        <v>0</v>
      </c>
      <c r="F314" s="38">
        <f>Debts!F156</f>
        <v>0</v>
      </c>
      <c r="G314" s="39" t="str">
        <f>Debts!H156</f>
        <v>M</v>
      </c>
      <c r="H314" s="38">
        <f t="shared" si="11"/>
        <v>0</v>
      </c>
      <c r="I314" s="224" t="b">
        <f>Debts!L156</f>
        <v>0</v>
      </c>
      <c r="J314" s="87" t="b">
        <f>Debts!K156</f>
        <v>0</v>
      </c>
      <c r="K314" s="224" t="str">
        <f t="shared" si="12"/>
        <v/>
      </c>
      <c r="L314" s="224" t="str">
        <f t="shared" si="18"/>
        <v/>
      </c>
      <c r="M314" s="224" t="str">
        <f t="shared" si="16"/>
        <v/>
      </c>
      <c r="N314" s="561" t="str">
        <f t="shared" si="17"/>
        <v/>
      </c>
      <c r="O314" s="224" t="str">
        <f t="shared" si="19"/>
        <v/>
      </c>
      <c r="P314" s="474" t="b">
        <f>Debts!O156</f>
        <v>0</v>
      </c>
      <c r="Q314" s="467" t="str">
        <f>IF(P314=TRUE,CONCATENATE(Debts!$B$107,"/",Debts!B156,"/",Debts!N156),"")</f>
        <v/>
      </c>
      <c r="S314" s="503" t="str">
        <f>IF(P314=TRUE,CONCATENATE(Debts!B156," - ",Debts!N156),"")</f>
        <v/>
      </c>
    </row>
    <row r="315" spans="1:19" x14ac:dyDescent="0.2">
      <c r="A315" s="14"/>
      <c r="B315" s="78">
        <f>Debts!A157</f>
        <v>235</v>
      </c>
      <c r="C315" s="72">
        <f>Debts!B157</f>
        <v>0</v>
      </c>
      <c r="D315" s="77"/>
      <c r="E315" s="38">
        <f>Debts!D157</f>
        <v>0</v>
      </c>
      <c r="F315" s="38">
        <f>Debts!F157</f>
        <v>0</v>
      </c>
      <c r="G315" s="39" t="str">
        <f>Debts!H157</f>
        <v>M</v>
      </c>
      <c r="H315" s="38">
        <f t="shared" si="11"/>
        <v>0</v>
      </c>
      <c r="I315" s="224" t="b">
        <f>Debts!L157</f>
        <v>0</v>
      </c>
      <c r="J315" s="87" t="b">
        <f>Debts!K157</f>
        <v>0</v>
      </c>
      <c r="K315" s="224" t="str">
        <f t="shared" si="12"/>
        <v/>
      </c>
      <c r="L315" s="224" t="str">
        <f t="shared" si="18"/>
        <v/>
      </c>
      <c r="M315" s="224" t="str">
        <f t="shared" si="16"/>
        <v/>
      </c>
      <c r="N315" s="561" t="str">
        <f t="shared" si="17"/>
        <v/>
      </c>
      <c r="O315" s="224" t="str">
        <f t="shared" si="19"/>
        <v/>
      </c>
      <c r="P315" s="474" t="b">
        <f>Debts!O157</f>
        <v>0</v>
      </c>
      <c r="Q315" s="467" t="str">
        <f>IF(P315=TRUE,CONCATENATE(Debts!$B$107,"/",Debts!B157,"/",Debts!N157),"")</f>
        <v/>
      </c>
      <c r="S315" s="503" t="str">
        <f>IF(P315=TRUE,CONCATENATE(Debts!B157," - ",Debts!N157),"")</f>
        <v/>
      </c>
    </row>
    <row r="316" spans="1:19" x14ac:dyDescent="0.2">
      <c r="A316" s="14"/>
      <c r="B316" s="78">
        <f>Debts!A158</f>
        <v>236</v>
      </c>
      <c r="C316" s="72">
        <f>Debts!B158</f>
        <v>0</v>
      </c>
      <c r="D316" s="77"/>
      <c r="E316" s="38">
        <f>Debts!D158</f>
        <v>0</v>
      </c>
      <c r="F316" s="38">
        <f>Debts!F158</f>
        <v>0</v>
      </c>
      <c r="G316" s="39" t="str">
        <f>Debts!H158</f>
        <v>M</v>
      </c>
      <c r="H316" s="38">
        <f t="shared" si="11"/>
        <v>0</v>
      </c>
      <c r="I316" s="224" t="b">
        <f>Debts!L158</f>
        <v>0</v>
      </c>
      <c r="J316" s="87" t="b">
        <f>Debts!K158</f>
        <v>0</v>
      </c>
      <c r="K316" s="224" t="str">
        <f t="shared" si="12"/>
        <v/>
      </c>
      <c r="L316" s="224" t="str">
        <f t="shared" si="18"/>
        <v/>
      </c>
      <c r="M316" s="224" t="str">
        <f t="shared" si="16"/>
        <v/>
      </c>
      <c r="N316" s="561" t="str">
        <f t="shared" si="17"/>
        <v/>
      </c>
      <c r="O316" s="224" t="str">
        <f t="shared" si="19"/>
        <v/>
      </c>
      <c r="P316" s="474" t="b">
        <f>Debts!O158</f>
        <v>0</v>
      </c>
      <c r="Q316" s="467" t="str">
        <f>IF(P316=TRUE,CONCATENATE(Debts!$B$107,"/",Debts!B158,"/",Debts!N158),"")</f>
        <v/>
      </c>
      <c r="S316" s="503" t="str">
        <f>IF(P316=TRUE,CONCATENATE(Debts!B158," - ",Debts!N158),"")</f>
        <v/>
      </c>
    </row>
    <row r="317" spans="1:19" x14ac:dyDescent="0.2">
      <c r="A317" s="14"/>
      <c r="B317" s="78">
        <f>Debts!A159</f>
        <v>237</v>
      </c>
      <c r="C317" s="72">
        <f>Debts!B159</f>
        <v>0</v>
      </c>
      <c r="D317" s="77"/>
      <c r="E317" s="38">
        <f>Debts!D159</f>
        <v>0</v>
      </c>
      <c r="F317" s="38">
        <f>Debts!F159</f>
        <v>0</v>
      </c>
      <c r="G317" s="39" t="str">
        <f>Debts!H159</f>
        <v>M</v>
      </c>
      <c r="H317" s="38">
        <f t="shared" si="11"/>
        <v>0</v>
      </c>
      <c r="I317" s="224" t="b">
        <f>Debts!L159</f>
        <v>0</v>
      </c>
      <c r="J317" s="87" t="b">
        <f>Debts!K159</f>
        <v>0</v>
      </c>
      <c r="K317" s="224" t="str">
        <f t="shared" si="12"/>
        <v/>
      </c>
      <c r="L317" s="224" t="str">
        <f t="shared" si="18"/>
        <v/>
      </c>
      <c r="M317" s="224" t="str">
        <f t="shared" si="16"/>
        <v/>
      </c>
      <c r="N317" s="561" t="str">
        <f t="shared" si="17"/>
        <v/>
      </c>
      <c r="O317" s="224" t="str">
        <f t="shared" si="19"/>
        <v/>
      </c>
      <c r="P317" s="474" t="b">
        <f>Debts!O159</f>
        <v>0</v>
      </c>
      <c r="Q317" s="467" t="str">
        <f>IF(P317=TRUE,CONCATENATE(Debts!$B$107,"/",Debts!B159,"/",Debts!N159),"")</f>
        <v/>
      </c>
      <c r="S317" s="503" t="str">
        <f>IF(P317=TRUE,CONCATENATE(Debts!B159," - ",Debts!N159),"")</f>
        <v/>
      </c>
    </row>
    <row r="318" spans="1:19" x14ac:dyDescent="0.2">
      <c r="A318" s="14"/>
      <c r="B318" s="78">
        <f>Debts!A160</f>
        <v>238</v>
      </c>
      <c r="C318" s="72">
        <f>Debts!B160</f>
        <v>0</v>
      </c>
      <c r="D318" s="77"/>
      <c r="E318" s="38">
        <f>Debts!D160</f>
        <v>0</v>
      </c>
      <c r="F318" s="38">
        <f>Debts!F160</f>
        <v>0</v>
      </c>
      <c r="G318" s="39" t="str">
        <f>Debts!H160</f>
        <v>M</v>
      </c>
      <c r="H318" s="38">
        <f t="shared" si="11"/>
        <v>0</v>
      </c>
      <c r="I318" s="224" t="b">
        <f>Debts!L160</f>
        <v>0</v>
      </c>
      <c r="J318" s="87" t="b">
        <f>Debts!K160</f>
        <v>0</v>
      </c>
      <c r="K318" s="224" t="str">
        <f t="shared" si="12"/>
        <v/>
      </c>
      <c r="L318" s="224" t="str">
        <f t="shared" si="18"/>
        <v/>
      </c>
      <c r="M318" s="224" t="str">
        <f t="shared" si="16"/>
        <v/>
      </c>
      <c r="N318" s="561" t="str">
        <f t="shared" si="17"/>
        <v/>
      </c>
      <c r="O318" s="224" t="str">
        <f t="shared" si="19"/>
        <v/>
      </c>
      <c r="P318" s="474" t="b">
        <f>Debts!O160</f>
        <v>0</v>
      </c>
      <c r="Q318" s="467" t="str">
        <f>IF(P318=TRUE,CONCATENATE(Debts!$B$107,"/",Debts!B160,"/",Debts!N160),"")</f>
        <v/>
      </c>
      <c r="S318" s="503" t="str">
        <f>IF(P318=TRUE,CONCATENATE(Debts!B160," - ",Debts!N160),"")</f>
        <v/>
      </c>
    </row>
    <row r="319" spans="1:19" x14ac:dyDescent="0.2">
      <c r="A319" s="14"/>
      <c r="B319" s="78">
        <f>Debts!A161</f>
        <v>239</v>
      </c>
      <c r="C319" s="72">
        <f>Debts!B161</f>
        <v>0</v>
      </c>
      <c r="D319" s="77"/>
      <c r="E319" s="38">
        <f>Debts!D161</f>
        <v>0</v>
      </c>
      <c r="F319" s="38">
        <f>Debts!F161</f>
        <v>0</v>
      </c>
      <c r="G319" s="39" t="str">
        <f>Debts!H161</f>
        <v>M</v>
      </c>
      <c r="H319" s="38">
        <f t="shared" si="11"/>
        <v>0</v>
      </c>
      <c r="I319" s="224" t="b">
        <f>Debts!L161</f>
        <v>0</v>
      </c>
      <c r="J319" s="87" t="b">
        <f>Debts!K161</f>
        <v>0</v>
      </c>
      <c r="K319" s="224" t="str">
        <f t="shared" si="12"/>
        <v/>
      </c>
      <c r="L319" s="224" t="str">
        <f t="shared" si="18"/>
        <v/>
      </c>
      <c r="M319" s="224" t="str">
        <f t="shared" si="16"/>
        <v/>
      </c>
      <c r="N319" s="561" t="str">
        <f t="shared" si="17"/>
        <v/>
      </c>
      <c r="O319" s="224" t="str">
        <f t="shared" si="19"/>
        <v/>
      </c>
      <c r="P319" s="474" t="b">
        <f>Debts!O161</f>
        <v>0</v>
      </c>
      <c r="Q319" s="467" t="str">
        <f>IF(P319=TRUE,CONCATENATE(Debts!$B$107,"/",Debts!B161,"/",Debts!N161),"")</f>
        <v/>
      </c>
      <c r="S319" s="503" t="str">
        <f>IF(P319=TRUE,CONCATENATE(Debts!B161," - ",Debts!N161),"")</f>
        <v/>
      </c>
    </row>
    <row r="320" spans="1:19" x14ac:dyDescent="0.2">
      <c r="A320" s="14"/>
      <c r="B320" s="78">
        <f>Debts!A162</f>
        <v>240</v>
      </c>
      <c r="C320" s="72">
        <f>Debts!B162</f>
        <v>0</v>
      </c>
      <c r="D320" s="77"/>
      <c r="E320" s="38">
        <f>Debts!D162</f>
        <v>0</v>
      </c>
      <c r="F320" s="38">
        <f>Debts!F162</f>
        <v>0</v>
      </c>
      <c r="G320" s="39" t="str">
        <f>Debts!H162</f>
        <v>M</v>
      </c>
      <c r="H320" s="38">
        <f t="shared" si="11"/>
        <v>0</v>
      </c>
      <c r="I320" s="224" t="b">
        <f>Debts!L162</f>
        <v>0</v>
      </c>
      <c r="J320" s="87" t="b">
        <f>Debts!K162</f>
        <v>0</v>
      </c>
      <c r="K320" s="224" t="str">
        <f t="shared" si="12"/>
        <v/>
      </c>
      <c r="L320" s="224" t="str">
        <f t="shared" si="18"/>
        <v/>
      </c>
      <c r="M320" s="224" t="str">
        <f t="shared" si="16"/>
        <v/>
      </c>
      <c r="N320" s="561" t="str">
        <f t="shared" si="17"/>
        <v/>
      </c>
      <c r="O320" s="224" t="str">
        <f t="shared" si="19"/>
        <v/>
      </c>
      <c r="P320" s="474" t="b">
        <f>Debts!O162</f>
        <v>0</v>
      </c>
      <c r="Q320" s="467" t="str">
        <f>IF(P320=TRUE,CONCATENATE(Debts!$B$107,"/",Debts!B162,"/",Debts!N162),"")</f>
        <v/>
      </c>
      <c r="S320" s="503" t="str">
        <f>IF(P320=TRUE,CONCATENATE(Debts!B162," - ",Debts!N162),"")</f>
        <v/>
      </c>
    </row>
    <row r="321" spans="1:19" x14ac:dyDescent="0.2">
      <c r="A321" s="14"/>
      <c r="B321" s="78">
        <f>Debts!A163</f>
        <v>241</v>
      </c>
      <c r="C321" s="72">
        <f>Debts!B163</f>
        <v>0</v>
      </c>
      <c r="D321" s="77"/>
      <c r="E321" s="38">
        <f>Debts!D163</f>
        <v>0</v>
      </c>
      <c r="F321" s="38">
        <f>Debts!F163</f>
        <v>0</v>
      </c>
      <c r="G321" s="39" t="str">
        <f>Debts!H163</f>
        <v>M</v>
      </c>
      <c r="H321" s="38">
        <f t="shared" si="11"/>
        <v>0</v>
      </c>
      <c r="I321" s="224" t="b">
        <f>Debts!L163</f>
        <v>0</v>
      </c>
      <c r="J321" s="87" t="b">
        <f>Debts!K163</f>
        <v>0</v>
      </c>
      <c r="K321" s="224" t="str">
        <f t="shared" si="12"/>
        <v/>
      </c>
      <c r="L321" s="224" t="str">
        <f t="shared" si="18"/>
        <v/>
      </c>
      <c r="M321" s="224" t="str">
        <f t="shared" si="16"/>
        <v/>
      </c>
      <c r="N321" s="561" t="str">
        <f t="shared" si="17"/>
        <v/>
      </c>
      <c r="O321" s="224" t="str">
        <f t="shared" si="19"/>
        <v/>
      </c>
      <c r="P321" s="474" t="b">
        <f>Debts!O163</f>
        <v>0</v>
      </c>
      <c r="Q321" s="467" t="str">
        <f>IF(P321=TRUE,CONCATENATE(Debts!$B$107,"/",Debts!B163,"/",Debts!N163),"")</f>
        <v/>
      </c>
      <c r="S321" s="503" t="str">
        <f>IF(P321=TRUE,CONCATENATE(Debts!B163," - ",Debts!N163),"")</f>
        <v/>
      </c>
    </row>
    <row r="322" spans="1:19" x14ac:dyDescent="0.2">
      <c r="A322" s="14"/>
      <c r="B322" s="78">
        <f>Debts!A164</f>
        <v>242</v>
      </c>
      <c r="C322" s="72">
        <f>Debts!B164</f>
        <v>0</v>
      </c>
      <c r="D322" s="77"/>
      <c r="E322" s="38">
        <f>Debts!D164</f>
        <v>0</v>
      </c>
      <c r="F322" s="38">
        <f>Debts!F164</f>
        <v>0</v>
      </c>
      <c r="G322" s="39" t="str">
        <f>Debts!H164</f>
        <v>M</v>
      </c>
      <c r="H322" s="38">
        <f t="shared" si="11"/>
        <v>0</v>
      </c>
      <c r="I322" s="224" t="b">
        <f>Debts!L164</f>
        <v>0</v>
      </c>
      <c r="J322" s="87" t="b">
        <f>Debts!K164</f>
        <v>0</v>
      </c>
      <c r="K322" s="224" t="str">
        <f t="shared" si="12"/>
        <v/>
      </c>
      <c r="L322" s="224" t="str">
        <f t="shared" si="18"/>
        <v/>
      </c>
      <c r="M322" s="224" t="str">
        <f t="shared" si="16"/>
        <v/>
      </c>
      <c r="N322" s="561" t="str">
        <f t="shared" si="17"/>
        <v/>
      </c>
      <c r="O322" s="224" t="str">
        <f t="shared" si="19"/>
        <v/>
      </c>
      <c r="P322" s="474" t="b">
        <f>Debts!O164</f>
        <v>0</v>
      </c>
      <c r="Q322" s="467" t="str">
        <f>IF(P322=TRUE,CONCATENATE(Debts!$B$107,"/",Debts!B164,"/",Debts!N164),"")</f>
        <v/>
      </c>
      <c r="S322" s="503" t="str">
        <f>IF(P322=TRUE,CONCATENATE(Debts!B164," - ",Debts!N164),"")</f>
        <v/>
      </c>
    </row>
    <row r="323" spans="1:19" x14ac:dyDescent="0.2">
      <c r="A323" s="14"/>
      <c r="B323" s="78">
        <f>Debts!A165</f>
        <v>243</v>
      </c>
      <c r="C323" s="72">
        <f>Debts!B165</f>
        <v>0</v>
      </c>
      <c r="D323" s="77"/>
      <c r="E323" s="38">
        <f>Debts!D165</f>
        <v>0</v>
      </c>
      <c r="F323" s="38">
        <f>Debts!F165</f>
        <v>0</v>
      </c>
      <c r="G323" s="39" t="str">
        <f>Debts!H165</f>
        <v>M</v>
      </c>
      <c r="H323" s="38">
        <f t="shared" si="11"/>
        <v>0</v>
      </c>
      <c r="I323" s="224" t="b">
        <f>Debts!L165</f>
        <v>0</v>
      </c>
      <c r="J323" s="87" t="b">
        <f>Debts!K165</f>
        <v>0</v>
      </c>
      <c r="K323" s="224" t="str">
        <f t="shared" si="12"/>
        <v/>
      </c>
      <c r="L323" s="224" t="str">
        <f t="shared" si="18"/>
        <v/>
      </c>
      <c r="M323" s="224" t="str">
        <f t="shared" si="16"/>
        <v/>
      </c>
      <c r="N323" s="561" t="str">
        <f t="shared" si="17"/>
        <v/>
      </c>
      <c r="O323" s="224" t="str">
        <f t="shared" si="19"/>
        <v/>
      </c>
      <c r="P323" s="474" t="b">
        <f>Debts!O165</f>
        <v>0</v>
      </c>
      <c r="Q323" s="467" t="str">
        <f>IF(P323=TRUE,CONCATENATE(Debts!$B$107,"/",Debts!B165,"/",Debts!N165),"")</f>
        <v/>
      </c>
      <c r="S323" s="503" t="str">
        <f>IF(P323=TRUE,CONCATENATE(Debts!B165," - ",Debts!N165),"")</f>
        <v/>
      </c>
    </row>
    <row r="324" spans="1:19" x14ac:dyDescent="0.2">
      <c r="A324" s="14"/>
      <c r="B324" s="78">
        <f>Debts!A166</f>
        <v>244</v>
      </c>
      <c r="C324" s="72">
        <f>Debts!B166</f>
        <v>0</v>
      </c>
      <c r="D324" s="77"/>
      <c r="E324" s="38">
        <f>Debts!D166</f>
        <v>0</v>
      </c>
      <c r="F324" s="38">
        <f>Debts!F166</f>
        <v>0</v>
      </c>
      <c r="G324" s="39" t="str">
        <f>Debts!H166</f>
        <v>M</v>
      </c>
      <c r="H324" s="38">
        <f t="shared" si="11"/>
        <v>0</v>
      </c>
      <c r="I324" s="224" t="b">
        <f>Debts!L166</f>
        <v>0</v>
      </c>
      <c r="J324" s="87" t="b">
        <f>Debts!K166</f>
        <v>0</v>
      </c>
      <c r="K324" s="224" t="str">
        <f t="shared" si="12"/>
        <v/>
      </c>
      <c r="L324" s="224" t="str">
        <f t="shared" si="18"/>
        <v/>
      </c>
      <c r="M324" s="224" t="str">
        <f t="shared" si="16"/>
        <v/>
      </c>
      <c r="N324" s="561" t="str">
        <f t="shared" si="17"/>
        <v/>
      </c>
      <c r="O324" s="224" t="str">
        <f t="shared" si="19"/>
        <v/>
      </c>
      <c r="P324" s="474" t="b">
        <f>Debts!O166</f>
        <v>0</v>
      </c>
      <c r="Q324" s="467" t="str">
        <f>IF(P324=TRUE,CONCATENATE(Debts!$B$107,"/",Debts!B166,"/",Debts!N166),"")</f>
        <v/>
      </c>
      <c r="S324" s="503" t="str">
        <f>IF(P324=TRUE,CONCATENATE(Debts!B166," - ",Debts!N166),"")</f>
        <v/>
      </c>
    </row>
    <row r="325" spans="1:19" x14ac:dyDescent="0.2">
      <c r="A325" s="14"/>
      <c r="B325" s="78">
        <f>Debts!A167</f>
        <v>245</v>
      </c>
      <c r="C325" s="72">
        <f>Debts!B167</f>
        <v>0</v>
      </c>
      <c r="D325" s="77"/>
      <c r="E325" s="38">
        <f>Debts!D167</f>
        <v>0</v>
      </c>
      <c r="F325" s="38">
        <f>Debts!F167</f>
        <v>0</v>
      </c>
      <c r="G325" s="39" t="str">
        <f>Debts!H167</f>
        <v>M</v>
      </c>
      <c r="H325" s="38">
        <f t="shared" si="11"/>
        <v>0</v>
      </c>
      <c r="I325" s="224" t="b">
        <f>Debts!L167</f>
        <v>0</v>
      </c>
      <c r="J325" s="87" t="b">
        <f>Debts!K167</f>
        <v>0</v>
      </c>
      <c r="K325" s="224" t="str">
        <f t="shared" si="12"/>
        <v/>
      </c>
      <c r="L325" s="224" t="str">
        <f>IF( $E$381 &gt; 0, INT( K325 ) + ROUND( ( K325 - INT( K325 ) ) / $E$381, 0 ) * $E$381, K325 )</f>
        <v/>
      </c>
      <c r="M325" s="224" t="str">
        <f t="shared" si="16"/>
        <v/>
      </c>
      <c r="N325" s="561" t="str">
        <f t="shared" si="17"/>
        <v/>
      </c>
      <c r="O325" s="224" t="str">
        <f>IF( $I325 = TRUE, H325, N325 )</f>
        <v/>
      </c>
      <c r="P325" s="474" t="b">
        <f>Debts!O167</f>
        <v>0</v>
      </c>
      <c r="Q325" s="467" t="str">
        <f>IF(P325=TRUE,CONCATENATE(Debts!$B$107,"/",Debts!B167,"/",Debts!N167),"")</f>
        <v/>
      </c>
      <c r="S325" s="503" t="str">
        <f>IF(P325=TRUE,CONCATENATE(Debts!B167," - ",Debts!N167),"")</f>
        <v/>
      </c>
    </row>
    <row r="326" spans="1:19" x14ac:dyDescent="0.2">
      <c r="A326" s="14"/>
      <c r="B326" s="78">
        <f>Debts!A168</f>
        <v>246</v>
      </c>
      <c r="C326" s="72">
        <f>Debts!B168</f>
        <v>0</v>
      </c>
      <c r="D326" s="77"/>
      <c r="E326" s="38">
        <f>Debts!D168</f>
        <v>0</v>
      </c>
      <c r="F326" s="38">
        <f>Debts!F168</f>
        <v>0</v>
      </c>
      <c r="G326" s="39" t="str">
        <f>Debts!H168</f>
        <v>M</v>
      </c>
      <c r="H326" s="38">
        <f t="shared" si="11"/>
        <v>0</v>
      </c>
      <c r="I326" s="224" t="b">
        <f>Debts!L168</f>
        <v>0</v>
      </c>
      <c r="J326" s="87" t="b">
        <f>Debts!K168</f>
        <v>0</v>
      </c>
      <c r="K326" s="224" t="str">
        <f t="shared" si="12"/>
        <v/>
      </c>
      <c r="L326" s="224" t="str">
        <f t="shared" ref="L326:L363" si="20">IF( $E$381 &gt; 0, INT( K326 ) + ROUND( ( K326 - INT( K326 ) ) / $E$381, 0 ) * $E$381, K326 )</f>
        <v/>
      </c>
      <c r="M326" s="224" t="str">
        <f t="shared" si="16"/>
        <v/>
      </c>
      <c r="N326" s="561" t="str">
        <f t="shared" si="17"/>
        <v/>
      </c>
      <c r="O326" s="224" t="str">
        <f t="shared" ref="O326:O363" si="21">IF( $I326 = TRUE, H326, N326 )</f>
        <v/>
      </c>
      <c r="P326" s="474" t="b">
        <f>Debts!O168</f>
        <v>0</v>
      </c>
      <c r="Q326" s="467" t="str">
        <f>IF(P326=TRUE,CONCATENATE(Debts!$B$107,"/",Debts!B168,"/",Debts!N168),"")</f>
        <v/>
      </c>
      <c r="S326" s="503" t="str">
        <f>IF(P326=TRUE,CONCATENATE(Debts!B168," - ",Debts!N168),"")</f>
        <v/>
      </c>
    </row>
    <row r="327" spans="1:19" x14ac:dyDescent="0.2">
      <c r="A327" s="14"/>
      <c r="B327" s="78">
        <f>Debts!A169</f>
        <v>247</v>
      </c>
      <c r="C327" s="72">
        <f>Debts!B169</f>
        <v>0</v>
      </c>
      <c r="D327" s="77"/>
      <c r="E327" s="38">
        <f>Debts!D169</f>
        <v>0</v>
      </c>
      <c r="F327" s="38">
        <f>Debts!F169</f>
        <v>0</v>
      </c>
      <c r="G327" s="39" t="str">
        <f>Debts!H169</f>
        <v>M</v>
      </c>
      <c r="H327" s="38">
        <f t="shared" si="11"/>
        <v>0</v>
      </c>
      <c r="I327" s="224" t="b">
        <f>Debts!L169</f>
        <v>0</v>
      </c>
      <c r="J327" s="87" t="b">
        <f>Debts!K169</f>
        <v>0</v>
      </c>
      <c r="K327" s="224" t="str">
        <f t="shared" si="12"/>
        <v/>
      </c>
      <c r="L327" s="224" t="str">
        <f t="shared" si="20"/>
        <v/>
      </c>
      <c r="M327" s="224" t="str">
        <f t="shared" si="16"/>
        <v/>
      </c>
      <c r="N327" s="561" t="str">
        <f t="shared" si="17"/>
        <v/>
      </c>
      <c r="O327" s="224" t="str">
        <f t="shared" si="21"/>
        <v/>
      </c>
      <c r="P327" s="474" t="b">
        <f>Debts!O169</f>
        <v>0</v>
      </c>
      <c r="Q327" s="467" t="str">
        <f>IF(P327=TRUE,CONCATENATE(Debts!$B$107,"/",Debts!B169,"/",Debts!N169),"")</f>
        <v/>
      </c>
      <c r="S327" s="503" t="str">
        <f>IF(P327=TRUE,CONCATENATE(Debts!B169," - ",Debts!N169),"")</f>
        <v/>
      </c>
    </row>
    <row r="328" spans="1:19" x14ac:dyDescent="0.2">
      <c r="A328" s="14"/>
      <c r="B328" s="78">
        <f>Debts!A170</f>
        <v>248</v>
      </c>
      <c r="C328" s="72">
        <f>Debts!B170</f>
        <v>0</v>
      </c>
      <c r="D328" s="77"/>
      <c r="E328" s="38">
        <f>Debts!D170</f>
        <v>0</v>
      </c>
      <c r="F328" s="38">
        <f>Debts!F170</f>
        <v>0</v>
      </c>
      <c r="G328" s="39" t="str">
        <f>Debts!H170</f>
        <v>M</v>
      </c>
      <c r="H328" s="38">
        <f t="shared" si="11"/>
        <v>0</v>
      </c>
      <c r="I328" s="224" t="b">
        <f>Debts!L170</f>
        <v>0</v>
      </c>
      <c r="J328" s="87" t="b">
        <f>Debts!K170</f>
        <v>0</v>
      </c>
      <c r="K328" s="224" t="str">
        <f t="shared" si="12"/>
        <v/>
      </c>
      <c r="L328" s="224" t="str">
        <f t="shared" si="20"/>
        <v/>
      </c>
      <c r="M328" s="224" t="str">
        <f t="shared" si="16"/>
        <v/>
      </c>
      <c r="N328" s="561" t="str">
        <f t="shared" si="17"/>
        <v/>
      </c>
      <c r="O328" s="224" t="str">
        <f t="shared" si="21"/>
        <v/>
      </c>
      <c r="P328" s="474" t="b">
        <f>Debts!O170</f>
        <v>0</v>
      </c>
      <c r="Q328" s="467" t="str">
        <f>IF(P328=TRUE,CONCATENATE(Debts!$B$107,"/",Debts!B170,"/",Debts!N170),"")</f>
        <v/>
      </c>
      <c r="S328" s="503" t="str">
        <f>IF(P328=TRUE,CONCATENATE(Debts!B170," - ",Debts!N170),"")</f>
        <v/>
      </c>
    </row>
    <row r="329" spans="1:19" x14ac:dyDescent="0.2">
      <c r="A329" s="14"/>
      <c r="B329" s="78">
        <f>Debts!A171</f>
        <v>249</v>
      </c>
      <c r="C329" s="72">
        <f>Debts!B171</f>
        <v>0</v>
      </c>
      <c r="D329" s="77"/>
      <c r="E329" s="38">
        <f>Debts!D171</f>
        <v>0</v>
      </c>
      <c r="F329" s="38">
        <f>Debts!F171</f>
        <v>0</v>
      </c>
      <c r="G329" s="39" t="str">
        <f>Debts!H171</f>
        <v>M</v>
      </c>
      <c r="H329" s="38">
        <f t="shared" si="11"/>
        <v>0</v>
      </c>
      <c r="I329" s="224" t="b">
        <f>Debts!L171</f>
        <v>0</v>
      </c>
      <c r="J329" s="87" t="b">
        <f>Debts!K171</f>
        <v>0</v>
      </c>
      <c r="K329" s="224" t="str">
        <f t="shared" si="12"/>
        <v/>
      </c>
      <c r="L329" s="224" t="str">
        <f t="shared" si="20"/>
        <v/>
      </c>
      <c r="M329" s="224" t="str">
        <f t="shared" si="16"/>
        <v/>
      </c>
      <c r="N329" s="561" t="str">
        <f t="shared" si="17"/>
        <v/>
      </c>
      <c r="O329" s="224" t="str">
        <f t="shared" si="21"/>
        <v/>
      </c>
      <c r="P329" s="474" t="b">
        <f>Debts!O171</f>
        <v>0</v>
      </c>
      <c r="Q329" s="467" t="str">
        <f>IF(P329=TRUE,CONCATENATE(Debts!$B$107,"/",Debts!B171,"/",Debts!N171),"")</f>
        <v/>
      </c>
      <c r="S329" s="503" t="str">
        <f>IF(P329=TRUE,CONCATENATE(Debts!B171," - ",Debts!N171),"")</f>
        <v/>
      </c>
    </row>
    <row r="330" spans="1:19" x14ac:dyDescent="0.2">
      <c r="A330" s="14"/>
      <c r="B330" s="78">
        <f>Debts!A172</f>
        <v>250</v>
      </c>
      <c r="C330" s="72">
        <f>Debts!B172</f>
        <v>0</v>
      </c>
      <c r="D330" s="77"/>
      <c r="E330" s="38">
        <f>Debts!D172</f>
        <v>0</v>
      </c>
      <c r="F330" s="38">
        <f>Debts!F172</f>
        <v>0</v>
      </c>
      <c r="G330" s="39" t="str">
        <f>Debts!H172</f>
        <v>M</v>
      </c>
      <c r="H330" s="38">
        <f t="shared" si="11"/>
        <v>0</v>
      </c>
      <c r="I330" s="224" t="b">
        <f>Debts!L172</f>
        <v>0</v>
      </c>
      <c r="J330" s="87" t="b">
        <f>Debts!K172</f>
        <v>0</v>
      </c>
      <c r="K330" s="224" t="str">
        <f t="shared" si="12"/>
        <v/>
      </c>
      <c r="L330" s="224" t="str">
        <f t="shared" si="20"/>
        <v/>
      </c>
      <c r="M330" s="224" t="str">
        <f t="shared" si="16"/>
        <v/>
      </c>
      <c r="N330" s="561" t="str">
        <f t="shared" si="17"/>
        <v/>
      </c>
      <c r="O330" s="224" t="str">
        <f t="shared" si="21"/>
        <v/>
      </c>
      <c r="P330" s="474" t="b">
        <f>Debts!O172</f>
        <v>0</v>
      </c>
      <c r="Q330" s="467" t="str">
        <f>IF(P330=TRUE,CONCATENATE(Debts!$B$107,"/",Debts!B172,"/",Debts!N172),"")</f>
        <v/>
      </c>
      <c r="S330" s="503" t="str">
        <f>IF(P330=TRUE,CONCATENATE(Debts!B172," - ",Debts!N172),"")</f>
        <v/>
      </c>
    </row>
    <row r="331" spans="1:19" x14ac:dyDescent="0.2">
      <c r="A331" s="14"/>
      <c r="B331" s="78">
        <f>Debts!A173</f>
        <v>251</v>
      </c>
      <c r="C331" s="72">
        <f>Debts!B173</f>
        <v>0</v>
      </c>
      <c r="D331" s="77"/>
      <c r="E331" s="38">
        <f>Debts!D173</f>
        <v>0</v>
      </c>
      <c r="F331" s="38">
        <f>Debts!F173</f>
        <v>0</v>
      </c>
      <c r="G331" s="39" t="str">
        <f>Debts!H173</f>
        <v>M</v>
      </c>
      <c r="H331" s="38">
        <f t="shared" si="11"/>
        <v>0</v>
      </c>
      <c r="I331" s="224" t="b">
        <f>Debts!L173</f>
        <v>0</v>
      </c>
      <c r="J331" s="87" t="b">
        <f>Debts!K173</f>
        <v>0</v>
      </c>
      <c r="K331" s="224" t="str">
        <f t="shared" si="12"/>
        <v/>
      </c>
      <c r="L331" s="224" t="str">
        <f t="shared" si="20"/>
        <v/>
      </c>
      <c r="M331" s="224" t="str">
        <f t="shared" si="16"/>
        <v/>
      </c>
      <c r="N331" s="561" t="str">
        <f t="shared" si="17"/>
        <v/>
      </c>
      <c r="O331" s="224" t="str">
        <f t="shared" si="21"/>
        <v/>
      </c>
      <c r="P331" s="474" t="b">
        <f>Debts!O173</f>
        <v>0</v>
      </c>
      <c r="Q331" s="467" t="str">
        <f>IF(P331=TRUE,CONCATENATE(Debts!$B$107,"/",Debts!B173,"/",Debts!N173),"")</f>
        <v/>
      </c>
      <c r="S331" s="503" t="str">
        <f>IF(P331=TRUE,CONCATENATE(Debts!B173," - ",Debts!N173),"")</f>
        <v/>
      </c>
    </row>
    <row r="332" spans="1:19" x14ac:dyDescent="0.2">
      <c r="A332" s="14"/>
      <c r="B332" s="78">
        <f>Debts!A174</f>
        <v>252</v>
      </c>
      <c r="C332" s="72">
        <f>Debts!B174</f>
        <v>0</v>
      </c>
      <c r="D332" s="77"/>
      <c r="E332" s="38">
        <f>Debts!D174</f>
        <v>0</v>
      </c>
      <c r="F332" s="38">
        <f>Debts!F174</f>
        <v>0</v>
      </c>
      <c r="G332" s="39" t="str">
        <f>Debts!H174</f>
        <v>M</v>
      </c>
      <c r="H332" s="38">
        <f t="shared" si="11"/>
        <v>0</v>
      </c>
      <c r="I332" s="224" t="b">
        <f>Debts!L174</f>
        <v>0</v>
      </c>
      <c r="J332" s="87" t="b">
        <f>Debts!K174</f>
        <v>0</v>
      </c>
      <c r="K332" s="224" t="str">
        <f t="shared" si="12"/>
        <v/>
      </c>
      <c r="L332" s="224" t="str">
        <f t="shared" si="20"/>
        <v/>
      </c>
      <c r="M332" s="224" t="str">
        <f t="shared" ref="M332:M363" si="22">IF( AND( $C332 &lt;&gt; 0, $E$379 &gt; 0 ), MAX( $E$379, L332 ), L332)</f>
        <v/>
      </c>
      <c r="N332" s="561" t="str">
        <f t="shared" ref="N332:N363" si="23">IF( AND( $C332 &lt;&gt; 0, $E$380 &gt; 0 ), $E$380, M332)</f>
        <v/>
      </c>
      <c r="O332" s="224" t="str">
        <f t="shared" si="21"/>
        <v/>
      </c>
      <c r="P332" s="474" t="b">
        <f>Debts!O174</f>
        <v>0</v>
      </c>
      <c r="Q332" s="467" t="str">
        <f>IF(P332=TRUE,CONCATENATE(Debts!$B$107,"/",Debts!B174,"/",Debts!N174),"")</f>
        <v/>
      </c>
      <c r="S332" s="503" t="str">
        <f>IF(P332=TRUE,CONCATENATE(Debts!B174," - ",Debts!N174),"")</f>
        <v/>
      </c>
    </row>
    <row r="333" spans="1:19" x14ac:dyDescent="0.2">
      <c r="A333" s="14"/>
      <c r="B333" s="78">
        <f>Debts!A175</f>
        <v>253</v>
      </c>
      <c r="C333" s="72">
        <f>Debts!B175</f>
        <v>0</v>
      </c>
      <c r="D333" s="77"/>
      <c r="E333" s="38">
        <f>Debts!D175</f>
        <v>0</v>
      </c>
      <c r="F333" s="38">
        <f>Debts!F175</f>
        <v>0</v>
      </c>
      <c r="G333" s="39" t="str">
        <f>Debts!H175</f>
        <v>M</v>
      </c>
      <c r="H333" s="38">
        <f t="shared" ref="H333:H363" si="24">IF(G333="W",F333*52/12,IF(OR(G333="M",LEN(G333)=0),F333,IF(G333="Q",F333/3,IF(G333="F",F333*26/12,IF(OR(G333="A",G333="Y"),F333/12,F333)))))</f>
        <v>0</v>
      </c>
      <c r="I333" s="224" t="b">
        <f>Debts!L175</f>
        <v>0</v>
      </c>
      <c r="J333" s="87" t="b">
        <f>Debts!K175</f>
        <v>0</v>
      </c>
      <c r="K333" s="224" t="str">
        <f t="shared" ref="K333:K363" si="25">IFERROR(IF(J333=FALSE,E333 / $E$376 * $E$377),"")</f>
        <v/>
      </c>
      <c r="L333" s="224" t="str">
        <f t="shared" si="20"/>
        <v/>
      </c>
      <c r="M333" s="224" t="str">
        <f t="shared" si="22"/>
        <v/>
      </c>
      <c r="N333" s="561" t="str">
        <f t="shared" si="23"/>
        <v/>
      </c>
      <c r="O333" s="224" t="str">
        <f t="shared" si="21"/>
        <v/>
      </c>
      <c r="P333" s="474" t="b">
        <f>Debts!O175</f>
        <v>0</v>
      </c>
      <c r="Q333" s="467" t="str">
        <f>IF(P333=TRUE,CONCATENATE(Debts!$B$107,"/",Debts!B175,"/",Debts!N175),"")</f>
        <v/>
      </c>
      <c r="S333" s="503" t="str">
        <f>IF(P333=TRUE,CONCATENATE(Debts!B175," - ",Debts!N175),"")</f>
        <v/>
      </c>
    </row>
    <row r="334" spans="1:19" x14ac:dyDescent="0.2">
      <c r="A334" s="14"/>
      <c r="B334" s="78">
        <f>Debts!A176</f>
        <v>254</v>
      </c>
      <c r="C334" s="72">
        <f>Debts!B176</f>
        <v>0</v>
      </c>
      <c r="D334" s="77"/>
      <c r="E334" s="38">
        <f>Debts!D176</f>
        <v>0</v>
      </c>
      <c r="F334" s="38">
        <f>Debts!F176</f>
        <v>0</v>
      </c>
      <c r="G334" s="39" t="str">
        <f>Debts!H176</f>
        <v>M</v>
      </c>
      <c r="H334" s="38">
        <f t="shared" si="24"/>
        <v>0</v>
      </c>
      <c r="I334" s="224" t="b">
        <f>Debts!L176</f>
        <v>0</v>
      </c>
      <c r="J334" s="87" t="b">
        <f>Debts!K176</f>
        <v>0</v>
      </c>
      <c r="K334" s="224" t="str">
        <f t="shared" si="25"/>
        <v/>
      </c>
      <c r="L334" s="224" t="str">
        <f t="shared" si="20"/>
        <v/>
      </c>
      <c r="M334" s="224" t="str">
        <f t="shared" si="22"/>
        <v/>
      </c>
      <c r="N334" s="561" t="str">
        <f t="shared" si="23"/>
        <v/>
      </c>
      <c r="O334" s="224" t="str">
        <f t="shared" si="21"/>
        <v/>
      </c>
      <c r="P334" s="474" t="b">
        <f>Debts!O176</f>
        <v>0</v>
      </c>
      <c r="Q334" s="467" t="str">
        <f>IF(P334=TRUE,CONCATENATE(Debts!$B$107,"/",Debts!B176,"/",Debts!N176),"")</f>
        <v/>
      </c>
      <c r="S334" s="503" t="str">
        <f>IF(P334=TRUE,CONCATENATE(Debts!B176," - ",Debts!N176),"")</f>
        <v/>
      </c>
    </row>
    <row r="335" spans="1:19" x14ac:dyDescent="0.2">
      <c r="A335" s="14"/>
      <c r="B335" s="78">
        <f>Debts!A177</f>
        <v>255</v>
      </c>
      <c r="C335" s="72">
        <f>Debts!B177</f>
        <v>0</v>
      </c>
      <c r="D335" s="77"/>
      <c r="E335" s="38">
        <f>Debts!D177</f>
        <v>0</v>
      </c>
      <c r="F335" s="38">
        <f>Debts!F177</f>
        <v>0</v>
      </c>
      <c r="G335" s="39" t="str">
        <f>Debts!H177</f>
        <v>M</v>
      </c>
      <c r="H335" s="38">
        <f t="shared" si="24"/>
        <v>0</v>
      </c>
      <c r="I335" s="224" t="b">
        <f>Debts!L177</f>
        <v>0</v>
      </c>
      <c r="J335" s="87" t="b">
        <f>Debts!K177</f>
        <v>0</v>
      </c>
      <c r="K335" s="224" t="str">
        <f t="shared" si="25"/>
        <v/>
      </c>
      <c r="L335" s="224" t="str">
        <f t="shared" si="20"/>
        <v/>
      </c>
      <c r="M335" s="224" t="str">
        <f t="shared" si="22"/>
        <v/>
      </c>
      <c r="N335" s="561" t="str">
        <f t="shared" si="23"/>
        <v/>
      </c>
      <c r="O335" s="224" t="str">
        <f t="shared" si="21"/>
        <v/>
      </c>
      <c r="P335" s="474" t="b">
        <f>Debts!O177</f>
        <v>0</v>
      </c>
      <c r="Q335" s="467" t="str">
        <f>IF(P335=TRUE,CONCATENATE(Debts!$B$107,"/",Debts!B177,"/",Debts!N177),"")</f>
        <v/>
      </c>
      <c r="S335" s="503" t="str">
        <f>IF(P335=TRUE,CONCATENATE(Debts!B177," - ",Debts!N177),"")</f>
        <v/>
      </c>
    </row>
    <row r="336" spans="1:19" x14ac:dyDescent="0.2">
      <c r="A336" s="14"/>
      <c r="B336" s="78">
        <f>Debts!A178</f>
        <v>256</v>
      </c>
      <c r="C336" s="72">
        <f>Debts!B178</f>
        <v>0</v>
      </c>
      <c r="D336" s="77"/>
      <c r="E336" s="38">
        <f>Debts!D178</f>
        <v>0</v>
      </c>
      <c r="F336" s="38">
        <f>Debts!F178</f>
        <v>0</v>
      </c>
      <c r="G336" s="39" t="str">
        <f>Debts!H178</f>
        <v>M</v>
      </c>
      <c r="H336" s="38">
        <f t="shared" si="24"/>
        <v>0</v>
      </c>
      <c r="I336" s="224" t="b">
        <f>Debts!L178</f>
        <v>0</v>
      </c>
      <c r="J336" s="87" t="b">
        <f>Debts!K178</f>
        <v>0</v>
      </c>
      <c r="K336" s="224" t="str">
        <f t="shared" si="25"/>
        <v/>
      </c>
      <c r="L336" s="224" t="str">
        <f t="shared" si="20"/>
        <v/>
      </c>
      <c r="M336" s="224" t="str">
        <f t="shared" si="22"/>
        <v/>
      </c>
      <c r="N336" s="561" t="str">
        <f t="shared" si="23"/>
        <v/>
      </c>
      <c r="O336" s="224" t="str">
        <f t="shared" si="21"/>
        <v/>
      </c>
      <c r="P336" s="474" t="b">
        <f>Debts!O178</f>
        <v>0</v>
      </c>
      <c r="Q336" s="467" t="str">
        <f>IF(P336=TRUE,CONCATENATE(Debts!$B$107,"/",Debts!B178,"/",Debts!N178),"")</f>
        <v/>
      </c>
      <c r="S336" s="503" t="str">
        <f>IF(P336=TRUE,CONCATENATE(Debts!B178," - ",Debts!N178),"")</f>
        <v/>
      </c>
    </row>
    <row r="337" spans="1:19" x14ac:dyDescent="0.2">
      <c r="A337" s="14"/>
      <c r="B337" s="78">
        <f>Debts!A179</f>
        <v>257</v>
      </c>
      <c r="C337" s="72">
        <f>Debts!B179</f>
        <v>0</v>
      </c>
      <c r="D337" s="77"/>
      <c r="E337" s="38">
        <f>Debts!D179</f>
        <v>0</v>
      </c>
      <c r="F337" s="38">
        <f>Debts!F179</f>
        <v>0</v>
      </c>
      <c r="G337" s="39" t="str">
        <f>Debts!H179</f>
        <v>M</v>
      </c>
      <c r="H337" s="38">
        <f t="shared" si="24"/>
        <v>0</v>
      </c>
      <c r="I337" s="224" t="b">
        <f>Debts!L179</f>
        <v>0</v>
      </c>
      <c r="J337" s="87" t="b">
        <f>Debts!K179</f>
        <v>0</v>
      </c>
      <c r="K337" s="224" t="str">
        <f t="shared" si="25"/>
        <v/>
      </c>
      <c r="L337" s="224" t="str">
        <f t="shared" si="20"/>
        <v/>
      </c>
      <c r="M337" s="224" t="str">
        <f t="shared" si="22"/>
        <v/>
      </c>
      <c r="N337" s="561" t="str">
        <f t="shared" si="23"/>
        <v/>
      </c>
      <c r="O337" s="224" t="str">
        <f t="shared" si="21"/>
        <v/>
      </c>
      <c r="P337" s="474" t="b">
        <f>Debts!O179</f>
        <v>0</v>
      </c>
      <c r="Q337" s="467" t="str">
        <f>IF(P337=TRUE,CONCATENATE(Debts!$B$107,"/",Debts!B179,"/",Debts!N179),"")</f>
        <v/>
      </c>
      <c r="S337" s="503" t="str">
        <f>IF(P337=TRUE,CONCATENATE(Debts!B179," - ",Debts!N179),"")</f>
        <v/>
      </c>
    </row>
    <row r="338" spans="1:19" x14ac:dyDescent="0.2">
      <c r="A338" s="14"/>
      <c r="B338" s="78">
        <f>Debts!A180</f>
        <v>258</v>
      </c>
      <c r="C338" s="72">
        <f>Debts!B180</f>
        <v>0</v>
      </c>
      <c r="D338" s="77"/>
      <c r="E338" s="38">
        <f>Debts!D180</f>
        <v>0</v>
      </c>
      <c r="F338" s="38">
        <f>Debts!F180</f>
        <v>0</v>
      </c>
      <c r="G338" s="39" t="str">
        <f>Debts!H180</f>
        <v>M</v>
      </c>
      <c r="H338" s="38">
        <f t="shared" si="24"/>
        <v>0</v>
      </c>
      <c r="I338" s="224" t="b">
        <f>Debts!L180</f>
        <v>0</v>
      </c>
      <c r="J338" s="87" t="b">
        <f>Debts!K180</f>
        <v>0</v>
      </c>
      <c r="K338" s="224" t="str">
        <f t="shared" si="25"/>
        <v/>
      </c>
      <c r="L338" s="224" t="str">
        <f t="shared" si="20"/>
        <v/>
      </c>
      <c r="M338" s="224" t="str">
        <f t="shared" si="22"/>
        <v/>
      </c>
      <c r="N338" s="561" t="str">
        <f t="shared" si="23"/>
        <v/>
      </c>
      <c r="O338" s="224" t="str">
        <f t="shared" si="21"/>
        <v/>
      </c>
      <c r="P338" s="474" t="b">
        <f>Debts!O180</f>
        <v>0</v>
      </c>
      <c r="Q338" s="467" t="str">
        <f>IF(P338=TRUE,CONCATENATE(Debts!$B$107,"/",Debts!B180,"/",Debts!N180),"")</f>
        <v/>
      </c>
      <c r="S338" s="503" t="str">
        <f>IF(P338=TRUE,CONCATENATE(Debts!B180," - ",Debts!N180),"")</f>
        <v/>
      </c>
    </row>
    <row r="339" spans="1:19" x14ac:dyDescent="0.2">
      <c r="A339" s="14"/>
      <c r="B339" s="78">
        <f>Debts!A181</f>
        <v>259</v>
      </c>
      <c r="C339" s="72">
        <f>Debts!B181</f>
        <v>0</v>
      </c>
      <c r="D339" s="77"/>
      <c r="E339" s="38">
        <f>Debts!D181</f>
        <v>0</v>
      </c>
      <c r="F339" s="38">
        <f>Debts!F181</f>
        <v>0</v>
      </c>
      <c r="G339" s="39" t="str">
        <f>Debts!H181</f>
        <v>M</v>
      </c>
      <c r="H339" s="38">
        <f t="shared" si="24"/>
        <v>0</v>
      </c>
      <c r="I339" s="224" t="b">
        <f>Debts!L181</f>
        <v>0</v>
      </c>
      <c r="J339" s="87" t="b">
        <f>Debts!K181</f>
        <v>0</v>
      </c>
      <c r="K339" s="224" t="str">
        <f t="shared" si="25"/>
        <v/>
      </c>
      <c r="L339" s="224" t="str">
        <f t="shared" si="20"/>
        <v/>
      </c>
      <c r="M339" s="224" t="str">
        <f t="shared" si="22"/>
        <v/>
      </c>
      <c r="N339" s="561" t="str">
        <f t="shared" si="23"/>
        <v/>
      </c>
      <c r="O339" s="224" t="str">
        <f t="shared" si="21"/>
        <v/>
      </c>
      <c r="P339" s="474" t="b">
        <f>Debts!O181</f>
        <v>0</v>
      </c>
      <c r="Q339" s="467" t="str">
        <f>IF(P339=TRUE,CONCATENATE(Debts!$B$107,"/",Debts!B181,"/",Debts!N181),"")</f>
        <v/>
      </c>
      <c r="S339" s="503" t="str">
        <f>IF(P339=TRUE,CONCATENATE(Debts!B181," - ",Debts!N181),"")</f>
        <v/>
      </c>
    </row>
    <row r="340" spans="1:19" x14ac:dyDescent="0.2">
      <c r="A340" s="14"/>
      <c r="B340" s="78">
        <f>Debts!A182</f>
        <v>260</v>
      </c>
      <c r="C340" s="72">
        <f>Debts!B182</f>
        <v>0</v>
      </c>
      <c r="D340" s="77"/>
      <c r="E340" s="38">
        <f>Debts!D182</f>
        <v>0</v>
      </c>
      <c r="F340" s="38">
        <f>Debts!F182</f>
        <v>0</v>
      </c>
      <c r="G340" s="39" t="str">
        <f>Debts!H182</f>
        <v>M</v>
      </c>
      <c r="H340" s="38">
        <f t="shared" si="24"/>
        <v>0</v>
      </c>
      <c r="I340" s="224" t="b">
        <f>Debts!L182</f>
        <v>0</v>
      </c>
      <c r="J340" s="87" t="b">
        <f>Debts!K182</f>
        <v>0</v>
      </c>
      <c r="K340" s="224" t="str">
        <f t="shared" si="25"/>
        <v/>
      </c>
      <c r="L340" s="224" t="str">
        <f t="shared" si="20"/>
        <v/>
      </c>
      <c r="M340" s="224" t="str">
        <f t="shared" si="22"/>
        <v/>
      </c>
      <c r="N340" s="561" t="str">
        <f t="shared" si="23"/>
        <v/>
      </c>
      <c r="O340" s="224" t="str">
        <f t="shared" si="21"/>
        <v/>
      </c>
      <c r="P340" s="474" t="b">
        <f>Debts!O182</f>
        <v>0</v>
      </c>
      <c r="Q340" s="467" t="str">
        <f>IF(P340=TRUE,CONCATENATE(Debts!$B$107,"/",Debts!B182,"/",Debts!N182),"")</f>
        <v/>
      </c>
      <c r="S340" s="503" t="str">
        <f>IF(P340=TRUE,CONCATENATE(Debts!B182," - ",Debts!N182),"")</f>
        <v/>
      </c>
    </row>
    <row r="341" spans="1:19" x14ac:dyDescent="0.2">
      <c r="A341" s="14"/>
      <c r="B341" s="78">
        <f>Debts!A183</f>
        <v>261</v>
      </c>
      <c r="C341" s="72">
        <f>Debts!B183</f>
        <v>0</v>
      </c>
      <c r="D341" s="77"/>
      <c r="E341" s="38">
        <f>Debts!D183</f>
        <v>0</v>
      </c>
      <c r="F341" s="38">
        <f>Debts!F183</f>
        <v>0</v>
      </c>
      <c r="G341" s="39" t="str">
        <f>Debts!H183</f>
        <v>M</v>
      </c>
      <c r="H341" s="38">
        <f t="shared" si="24"/>
        <v>0</v>
      </c>
      <c r="I341" s="224" t="b">
        <f>Debts!L183</f>
        <v>0</v>
      </c>
      <c r="J341" s="87" t="b">
        <f>Debts!K183</f>
        <v>0</v>
      </c>
      <c r="K341" s="224" t="str">
        <f t="shared" si="25"/>
        <v/>
      </c>
      <c r="L341" s="224" t="str">
        <f t="shared" si="20"/>
        <v/>
      </c>
      <c r="M341" s="224" t="str">
        <f t="shared" si="22"/>
        <v/>
      </c>
      <c r="N341" s="561" t="str">
        <f t="shared" si="23"/>
        <v/>
      </c>
      <c r="O341" s="224" t="str">
        <f t="shared" si="21"/>
        <v/>
      </c>
      <c r="P341" s="474" t="b">
        <f>Debts!O183</f>
        <v>0</v>
      </c>
      <c r="Q341" s="467" t="str">
        <f>IF(P341=TRUE,CONCATENATE(Debts!$B$107,"/",Debts!B183,"/",Debts!N183),"")</f>
        <v/>
      </c>
      <c r="S341" s="503" t="str">
        <f>IF(P341=TRUE,CONCATENATE(Debts!B183," - ",Debts!N183),"")</f>
        <v/>
      </c>
    </row>
    <row r="342" spans="1:19" x14ac:dyDescent="0.2">
      <c r="A342" s="14"/>
      <c r="B342" s="78">
        <f>Debts!A184</f>
        <v>262</v>
      </c>
      <c r="C342" s="72">
        <f>Debts!B184</f>
        <v>0</v>
      </c>
      <c r="D342" s="77"/>
      <c r="E342" s="38">
        <f>Debts!D184</f>
        <v>0</v>
      </c>
      <c r="F342" s="38">
        <f>Debts!F184</f>
        <v>0</v>
      </c>
      <c r="G342" s="39" t="str">
        <f>Debts!H184</f>
        <v>M</v>
      </c>
      <c r="H342" s="38">
        <f t="shared" si="24"/>
        <v>0</v>
      </c>
      <c r="I342" s="224" t="b">
        <f>Debts!L184</f>
        <v>0</v>
      </c>
      <c r="J342" s="87" t="b">
        <f>Debts!K184</f>
        <v>0</v>
      </c>
      <c r="K342" s="224" t="str">
        <f t="shared" si="25"/>
        <v/>
      </c>
      <c r="L342" s="224" t="str">
        <f t="shared" si="20"/>
        <v/>
      </c>
      <c r="M342" s="224" t="str">
        <f t="shared" si="22"/>
        <v/>
      </c>
      <c r="N342" s="561" t="str">
        <f t="shared" si="23"/>
        <v/>
      </c>
      <c r="O342" s="224" t="str">
        <f t="shared" si="21"/>
        <v/>
      </c>
      <c r="P342" s="474" t="b">
        <f>Debts!O184</f>
        <v>0</v>
      </c>
      <c r="Q342" s="467" t="str">
        <f>IF(P342=TRUE,CONCATENATE(Debts!$B$107,"/",Debts!B184,"/",Debts!N184),"")</f>
        <v/>
      </c>
      <c r="S342" s="503" t="str">
        <f>IF(P342=TRUE,CONCATENATE(Debts!B184," - ",Debts!N184),"")</f>
        <v/>
      </c>
    </row>
    <row r="343" spans="1:19" x14ac:dyDescent="0.2">
      <c r="A343" s="14"/>
      <c r="B343" s="78">
        <f>Debts!A185</f>
        <v>263</v>
      </c>
      <c r="C343" s="72">
        <f>Debts!B185</f>
        <v>0</v>
      </c>
      <c r="D343" s="77"/>
      <c r="E343" s="38">
        <f>Debts!D185</f>
        <v>0</v>
      </c>
      <c r="F343" s="38">
        <f>Debts!F185</f>
        <v>0</v>
      </c>
      <c r="G343" s="39" t="str">
        <f>Debts!H185</f>
        <v>M</v>
      </c>
      <c r="H343" s="38">
        <f t="shared" si="24"/>
        <v>0</v>
      </c>
      <c r="I343" s="224" t="b">
        <f>Debts!L185</f>
        <v>0</v>
      </c>
      <c r="J343" s="87" t="b">
        <f>Debts!K185</f>
        <v>0</v>
      </c>
      <c r="K343" s="224" t="str">
        <f t="shared" si="25"/>
        <v/>
      </c>
      <c r="L343" s="224" t="str">
        <f t="shared" si="20"/>
        <v/>
      </c>
      <c r="M343" s="224" t="str">
        <f t="shared" si="22"/>
        <v/>
      </c>
      <c r="N343" s="561" t="str">
        <f t="shared" si="23"/>
        <v/>
      </c>
      <c r="O343" s="224" t="str">
        <f t="shared" si="21"/>
        <v/>
      </c>
      <c r="P343" s="474" t="b">
        <f>Debts!O185</f>
        <v>0</v>
      </c>
      <c r="Q343" s="467" t="str">
        <f>IF(P343=TRUE,CONCATENATE(Debts!$B$107,"/",Debts!B185,"/",Debts!N185),"")</f>
        <v/>
      </c>
      <c r="S343" s="503" t="str">
        <f>IF(P343=TRUE,CONCATENATE(Debts!B185," - ",Debts!N185),"")</f>
        <v/>
      </c>
    </row>
    <row r="344" spans="1:19" x14ac:dyDescent="0.2">
      <c r="A344" s="14"/>
      <c r="B344" s="78">
        <f>Debts!A186</f>
        <v>264</v>
      </c>
      <c r="C344" s="72">
        <f>Debts!B186</f>
        <v>0</v>
      </c>
      <c r="D344" s="77"/>
      <c r="E344" s="38">
        <f>Debts!D186</f>
        <v>0</v>
      </c>
      <c r="F344" s="38">
        <f>Debts!F186</f>
        <v>0</v>
      </c>
      <c r="G344" s="39" t="str">
        <f>Debts!H186</f>
        <v>M</v>
      </c>
      <c r="H344" s="38">
        <f t="shared" si="24"/>
        <v>0</v>
      </c>
      <c r="I344" s="224" t="b">
        <f>Debts!L186</f>
        <v>0</v>
      </c>
      <c r="J344" s="87" t="b">
        <f>Debts!K186</f>
        <v>0</v>
      </c>
      <c r="K344" s="224" t="str">
        <f t="shared" si="25"/>
        <v/>
      </c>
      <c r="L344" s="224" t="str">
        <f t="shared" si="20"/>
        <v/>
      </c>
      <c r="M344" s="224" t="str">
        <f t="shared" si="22"/>
        <v/>
      </c>
      <c r="N344" s="561" t="str">
        <f t="shared" si="23"/>
        <v/>
      </c>
      <c r="O344" s="224" t="str">
        <f t="shared" si="21"/>
        <v/>
      </c>
      <c r="P344" s="474" t="b">
        <f>Debts!O186</f>
        <v>0</v>
      </c>
      <c r="Q344" s="467" t="str">
        <f>IF(P344=TRUE,CONCATENATE(Debts!$B$107,"/",Debts!B186,"/",Debts!N186),"")</f>
        <v/>
      </c>
      <c r="S344" s="503" t="str">
        <f>IF(P344=TRUE,CONCATENATE(Debts!B186," - ",Debts!N186),"")</f>
        <v/>
      </c>
    </row>
    <row r="345" spans="1:19" x14ac:dyDescent="0.2">
      <c r="A345" s="14"/>
      <c r="B345" s="78">
        <f>Debts!A187</f>
        <v>265</v>
      </c>
      <c r="C345" s="72">
        <f>Debts!B187</f>
        <v>0</v>
      </c>
      <c r="D345" s="77"/>
      <c r="E345" s="38">
        <f>Debts!D187</f>
        <v>0</v>
      </c>
      <c r="F345" s="38">
        <f>Debts!F187</f>
        <v>0</v>
      </c>
      <c r="G345" s="39" t="str">
        <f>Debts!H187</f>
        <v>M</v>
      </c>
      <c r="H345" s="38">
        <f t="shared" si="24"/>
        <v>0</v>
      </c>
      <c r="I345" s="224" t="b">
        <f>Debts!L187</f>
        <v>0</v>
      </c>
      <c r="J345" s="87" t="b">
        <f>Debts!K187</f>
        <v>0</v>
      </c>
      <c r="K345" s="224" t="str">
        <f t="shared" si="25"/>
        <v/>
      </c>
      <c r="L345" s="224" t="str">
        <f t="shared" si="20"/>
        <v/>
      </c>
      <c r="M345" s="224" t="str">
        <f t="shared" si="22"/>
        <v/>
      </c>
      <c r="N345" s="561" t="str">
        <f t="shared" si="23"/>
        <v/>
      </c>
      <c r="O345" s="224" t="str">
        <f t="shared" si="21"/>
        <v/>
      </c>
      <c r="P345" s="474" t="b">
        <f>Debts!O187</f>
        <v>0</v>
      </c>
      <c r="Q345" s="467" t="str">
        <f>IF(P345=TRUE,CONCATENATE(Debts!$B$107,"/",Debts!B187,"/",Debts!N187),"")</f>
        <v/>
      </c>
      <c r="S345" s="503" t="str">
        <f>IF(P345=TRUE,CONCATENATE(Debts!B187," - ",Debts!N187),"")</f>
        <v/>
      </c>
    </row>
    <row r="346" spans="1:19" x14ac:dyDescent="0.2">
      <c r="A346" s="14"/>
      <c r="B346" s="78">
        <f>Debts!A188</f>
        <v>266</v>
      </c>
      <c r="C346" s="72">
        <f>Debts!B188</f>
        <v>0</v>
      </c>
      <c r="D346" s="77"/>
      <c r="E346" s="38">
        <f>Debts!D188</f>
        <v>0</v>
      </c>
      <c r="F346" s="38">
        <f>Debts!F188</f>
        <v>0</v>
      </c>
      <c r="G346" s="39" t="str">
        <f>Debts!H188</f>
        <v>M</v>
      </c>
      <c r="H346" s="38">
        <f t="shared" si="24"/>
        <v>0</v>
      </c>
      <c r="I346" s="224" t="b">
        <f>Debts!L188</f>
        <v>0</v>
      </c>
      <c r="J346" s="87" t="b">
        <f>Debts!K188</f>
        <v>0</v>
      </c>
      <c r="K346" s="224" t="str">
        <f t="shared" si="25"/>
        <v/>
      </c>
      <c r="L346" s="224" t="str">
        <f t="shared" si="20"/>
        <v/>
      </c>
      <c r="M346" s="224" t="str">
        <f t="shared" si="22"/>
        <v/>
      </c>
      <c r="N346" s="561" t="str">
        <f t="shared" si="23"/>
        <v/>
      </c>
      <c r="O346" s="224" t="str">
        <f t="shared" si="21"/>
        <v/>
      </c>
      <c r="P346" s="474" t="b">
        <f>Debts!O188</f>
        <v>0</v>
      </c>
      <c r="Q346" s="467" t="str">
        <f>IF(P346=TRUE,CONCATENATE(Debts!$B$107,"/",Debts!B188,"/",Debts!N188),"")</f>
        <v/>
      </c>
      <c r="S346" s="503" t="str">
        <f>IF(P346=TRUE,CONCATENATE(Debts!B188," - ",Debts!N188),"")</f>
        <v/>
      </c>
    </row>
    <row r="347" spans="1:19" x14ac:dyDescent="0.2">
      <c r="A347" s="14"/>
      <c r="B347" s="78">
        <f>Debts!A189</f>
        <v>267</v>
      </c>
      <c r="C347" s="72">
        <f>Debts!B189</f>
        <v>0</v>
      </c>
      <c r="D347" s="77"/>
      <c r="E347" s="38">
        <f>Debts!D189</f>
        <v>0</v>
      </c>
      <c r="F347" s="38">
        <f>Debts!F189</f>
        <v>0</v>
      </c>
      <c r="G347" s="39" t="str">
        <f>Debts!H189</f>
        <v>M</v>
      </c>
      <c r="H347" s="38">
        <f t="shared" si="24"/>
        <v>0</v>
      </c>
      <c r="I347" s="224" t="b">
        <f>Debts!L189</f>
        <v>0</v>
      </c>
      <c r="J347" s="87" t="b">
        <f>Debts!K189</f>
        <v>0</v>
      </c>
      <c r="K347" s="224" t="str">
        <f t="shared" si="25"/>
        <v/>
      </c>
      <c r="L347" s="224" t="str">
        <f t="shared" si="20"/>
        <v/>
      </c>
      <c r="M347" s="224" t="str">
        <f t="shared" si="22"/>
        <v/>
      </c>
      <c r="N347" s="561" t="str">
        <f t="shared" si="23"/>
        <v/>
      </c>
      <c r="O347" s="224" t="str">
        <f t="shared" si="21"/>
        <v/>
      </c>
      <c r="P347" s="474" t="b">
        <f>Debts!O189</f>
        <v>0</v>
      </c>
      <c r="Q347" s="467" t="str">
        <f>IF(P347=TRUE,CONCATENATE(Debts!$B$107,"/",Debts!B189,"/",Debts!N189),"")</f>
        <v/>
      </c>
      <c r="S347" s="503" t="str">
        <f>IF(P347=TRUE,CONCATENATE(Debts!B189," - ",Debts!N189),"")</f>
        <v/>
      </c>
    </row>
    <row r="348" spans="1:19" x14ac:dyDescent="0.2">
      <c r="A348" s="14"/>
      <c r="B348" s="78">
        <f>Debts!A190</f>
        <v>268</v>
      </c>
      <c r="C348" s="72">
        <f>Debts!B190</f>
        <v>0</v>
      </c>
      <c r="D348" s="77"/>
      <c r="E348" s="38">
        <f>Debts!D190</f>
        <v>0</v>
      </c>
      <c r="F348" s="38">
        <f>Debts!F190</f>
        <v>0</v>
      </c>
      <c r="G348" s="39" t="str">
        <f>Debts!H190</f>
        <v>M</v>
      </c>
      <c r="H348" s="38">
        <f t="shared" si="24"/>
        <v>0</v>
      </c>
      <c r="I348" s="224" t="b">
        <f>Debts!L190</f>
        <v>0</v>
      </c>
      <c r="J348" s="87" t="b">
        <f>Debts!K190</f>
        <v>0</v>
      </c>
      <c r="K348" s="224" t="str">
        <f t="shared" si="25"/>
        <v/>
      </c>
      <c r="L348" s="224" t="str">
        <f t="shared" si="20"/>
        <v/>
      </c>
      <c r="M348" s="224" t="str">
        <f t="shared" si="22"/>
        <v/>
      </c>
      <c r="N348" s="561" t="str">
        <f t="shared" si="23"/>
        <v/>
      </c>
      <c r="O348" s="224" t="str">
        <f t="shared" si="21"/>
        <v/>
      </c>
      <c r="P348" s="474" t="b">
        <f>Debts!O190</f>
        <v>0</v>
      </c>
      <c r="Q348" s="467" t="str">
        <f>IF(P348=TRUE,CONCATENATE(Debts!$B$107,"/",Debts!B190,"/",Debts!N190),"")</f>
        <v/>
      </c>
      <c r="S348" s="503" t="str">
        <f>IF(P348=TRUE,CONCATENATE(Debts!B190," - ",Debts!N190),"")</f>
        <v/>
      </c>
    </row>
    <row r="349" spans="1:19" x14ac:dyDescent="0.2">
      <c r="A349" s="14"/>
      <c r="B349" s="78">
        <f>Debts!A191</f>
        <v>269</v>
      </c>
      <c r="C349" s="72">
        <f>Debts!B191</f>
        <v>0</v>
      </c>
      <c r="D349" s="77"/>
      <c r="E349" s="38">
        <f>Debts!D191</f>
        <v>0</v>
      </c>
      <c r="F349" s="38">
        <f>Debts!F191</f>
        <v>0</v>
      </c>
      <c r="G349" s="39" t="str">
        <f>Debts!H191</f>
        <v>M</v>
      </c>
      <c r="H349" s="38">
        <f t="shared" si="24"/>
        <v>0</v>
      </c>
      <c r="I349" s="224" t="b">
        <f>Debts!L191</f>
        <v>0</v>
      </c>
      <c r="J349" s="87" t="b">
        <f>Debts!K191</f>
        <v>0</v>
      </c>
      <c r="K349" s="224" t="str">
        <f t="shared" si="25"/>
        <v/>
      </c>
      <c r="L349" s="224" t="str">
        <f t="shared" si="20"/>
        <v/>
      </c>
      <c r="M349" s="224" t="str">
        <f t="shared" si="22"/>
        <v/>
      </c>
      <c r="N349" s="561" t="str">
        <f t="shared" si="23"/>
        <v/>
      </c>
      <c r="O349" s="224" t="str">
        <f t="shared" si="21"/>
        <v/>
      </c>
      <c r="P349" s="474" t="b">
        <f>Debts!O191</f>
        <v>0</v>
      </c>
      <c r="Q349" s="467" t="str">
        <f>IF(P349=TRUE,CONCATENATE(Debts!$B$107,"/",Debts!B191,"/",Debts!N191),"")</f>
        <v/>
      </c>
      <c r="S349" s="503" t="str">
        <f>IF(P349=TRUE,CONCATENATE(Debts!B191," - ",Debts!N191),"")</f>
        <v/>
      </c>
    </row>
    <row r="350" spans="1:19" x14ac:dyDescent="0.2">
      <c r="A350" s="14"/>
      <c r="B350" s="78">
        <f>Debts!A192</f>
        <v>270</v>
      </c>
      <c r="C350" s="72">
        <f>Debts!B192</f>
        <v>0</v>
      </c>
      <c r="D350" s="77"/>
      <c r="E350" s="38">
        <f>Debts!D192</f>
        <v>0</v>
      </c>
      <c r="F350" s="38">
        <f>Debts!F192</f>
        <v>0</v>
      </c>
      <c r="G350" s="39" t="str">
        <f>Debts!H192</f>
        <v>M</v>
      </c>
      <c r="H350" s="38">
        <f t="shared" si="24"/>
        <v>0</v>
      </c>
      <c r="I350" s="224" t="b">
        <f>Debts!L192</f>
        <v>0</v>
      </c>
      <c r="J350" s="87" t="b">
        <f>Debts!K192</f>
        <v>0</v>
      </c>
      <c r="K350" s="224" t="str">
        <f t="shared" si="25"/>
        <v/>
      </c>
      <c r="L350" s="224" t="str">
        <f t="shared" si="20"/>
        <v/>
      </c>
      <c r="M350" s="224" t="str">
        <f t="shared" si="22"/>
        <v/>
      </c>
      <c r="N350" s="561" t="str">
        <f t="shared" si="23"/>
        <v/>
      </c>
      <c r="O350" s="224" t="str">
        <f t="shared" si="21"/>
        <v/>
      </c>
      <c r="P350" s="474" t="b">
        <f>Debts!O192</f>
        <v>0</v>
      </c>
      <c r="Q350" s="467" t="str">
        <f>IF(P350=TRUE,CONCATENATE(Debts!$B$107,"/",Debts!B192,"/",Debts!N192),"")</f>
        <v/>
      </c>
      <c r="S350" s="503" t="str">
        <f>IF(P350=TRUE,CONCATENATE(Debts!B192," - ",Debts!N192),"")</f>
        <v/>
      </c>
    </row>
    <row r="351" spans="1:19" x14ac:dyDescent="0.2">
      <c r="A351" s="14"/>
      <c r="B351" s="78">
        <f>Debts!A193</f>
        <v>271</v>
      </c>
      <c r="C351" s="72">
        <f>Debts!B193</f>
        <v>0</v>
      </c>
      <c r="D351" s="77"/>
      <c r="E351" s="38">
        <f>Debts!D193</f>
        <v>0</v>
      </c>
      <c r="F351" s="38">
        <f>Debts!F193</f>
        <v>0</v>
      </c>
      <c r="G351" s="39" t="str">
        <f>Debts!H193</f>
        <v>M</v>
      </c>
      <c r="H351" s="38">
        <f t="shared" si="24"/>
        <v>0</v>
      </c>
      <c r="I351" s="224" t="b">
        <f>Debts!L193</f>
        <v>0</v>
      </c>
      <c r="J351" s="87" t="b">
        <f>Debts!K193</f>
        <v>0</v>
      </c>
      <c r="K351" s="224" t="str">
        <f t="shared" si="25"/>
        <v/>
      </c>
      <c r="L351" s="224" t="str">
        <f t="shared" si="20"/>
        <v/>
      </c>
      <c r="M351" s="224" t="str">
        <f t="shared" si="22"/>
        <v/>
      </c>
      <c r="N351" s="561" t="str">
        <f t="shared" si="23"/>
        <v/>
      </c>
      <c r="O351" s="224" t="str">
        <f t="shared" si="21"/>
        <v/>
      </c>
      <c r="P351" s="474" t="b">
        <f>Debts!O193</f>
        <v>0</v>
      </c>
      <c r="Q351" s="467" t="str">
        <f>IF(P351=TRUE,CONCATENATE(Debts!$B$107,"/",Debts!B193,"/",Debts!N193),"")</f>
        <v/>
      </c>
      <c r="S351" s="503" t="str">
        <f>IF(P351=TRUE,CONCATENATE(Debts!B193," - ",Debts!N193),"")</f>
        <v/>
      </c>
    </row>
    <row r="352" spans="1:19" x14ac:dyDescent="0.2">
      <c r="A352" s="14"/>
      <c r="B352" s="78">
        <f>Debts!A194</f>
        <v>272</v>
      </c>
      <c r="C352" s="72">
        <f>Debts!B194</f>
        <v>0</v>
      </c>
      <c r="D352" s="77"/>
      <c r="E352" s="38">
        <f>Debts!D194</f>
        <v>0</v>
      </c>
      <c r="F352" s="38">
        <f>Debts!F194</f>
        <v>0</v>
      </c>
      <c r="G352" s="39" t="str">
        <f>Debts!H194</f>
        <v>M</v>
      </c>
      <c r="H352" s="38">
        <f t="shared" si="24"/>
        <v>0</v>
      </c>
      <c r="I352" s="224" t="b">
        <f>Debts!L194</f>
        <v>0</v>
      </c>
      <c r="J352" s="87" t="b">
        <f>Debts!K194</f>
        <v>0</v>
      </c>
      <c r="K352" s="224" t="str">
        <f t="shared" si="25"/>
        <v/>
      </c>
      <c r="L352" s="224" t="str">
        <f t="shared" si="20"/>
        <v/>
      </c>
      <c r="M352" s="224" t="str">
        <f t="shared" si="22"/>
        <v/>
      </c>
      <c r="N352" s="561" t="str">
        <f t="shared" si="23"/>
        <v/>
      </c>
      <c r="O352" s="224" t="str">
        <f t="shared" si="21"/>
        <v/>
      </c>
      <c r="P352" s="474" t="b">
        <f>Debts!O194</f>
        <v>0</v>
      </c>
      <c r="Q352" s="467" t="str">
        <f>IF(P352=TRUE,CONCATENATE(Debts!$B$107,"/",Debts!B194,"/",Debts!N194),"")</f>
        <v/>
      </c>
      <c r="S352" s="503" t="str">
        <f>IF(P352=TRUE,CONCATENATE(Debts!B194," - ",Debts!N194),"")</f>
        <v/>
      </c>
    </row>
    <row r="353" spans="1:19" x14ac:dyDescent="0.2">
      <c r="A353" s="14"/>
      <c r="B353" s="78">
        <f>Debts!A195</f>
        <v>273</v>
      </c>
      <c r="C353" s="72">
        <f>Debts!B195</f>
        <v>0</v>
      </c>
      <c r="D353" s="77"/>
      <c r="E353" s="38">
        <f>Debts!D195</f>
        <v>0</v>
      </c>
      <c r="F353" s="38">
        <f>Debts!F195</f>
        <v>0</v>
      </c>
      <c r="G353" s="39" t="str">
        <f>Debts!H195</f>
        <v>M</v>
      </c>
      <c r="H353" s="38">
        <f t="shared" si="24"/>
        <v>0</v>
      </c>
      <c r="I353" s="224" t="b">
        <f>Debts!L195</f>
        <v>0</v>
      </c>
      <c r="J353" s="87" t="b">
        <f>Debts!K195</f>
        <v>0</v>
      </c>
      <c r="K353" s="224" t="str">
        <f t="shared" si="25"/>
        <v/>
      </c>
      <c r="L353" s="224" t="str">
        <f t="shared" si="20"/>
        <v/>
      </c>
      <c r="M353" s="224" t="str">
        <f t="shared" si="22"/>
        <v/>
      </c>
      <c r="N353" s="561" t="str">
        <f t="shared" si="23"/>
        <v/>
      </c>
      <c r="O353" s="224" t="str">
        <f t="shared" si="21"/>
        <v/>
      </c>
      <c r="P353" s="474" t="b">
        <f>Debts!O195</f>
        <v>0</v>
      </c>
      <c r="Q353" s="467" t="str">
        <f>IF(P353=TRUE,CONCATENATE(Debts!$B$107,"/",Debts!B195,"/",Debts!N195),"")</f>
        <v/>
      </c>
      <c r="S353" s="503" t="str">
        <f>IF(P353=TRUE,CONCATENATE(Debts!B195," - ",Debts!N195),"")</f>
        <v/>
      </c>
    </row>
    <row r="354" spans="1:19" x14ac:dyDescent="0.2">
      <c r="A354" s="14"/>
      <c r="B354" s="78">
        <f>Debts!A196</f>
        <v>274</v>
      </c>
      <c r="C354" s="72">
        <f>Debts!B196</f>
        <v>0</v>
      </c>
      <c r="D354" s="77"/>
      <c r="E354" s="38">
        <f>Debts!D196</f>
        <v>0</v>
      </c>
      <c r="F354" s="38">
        <f>Debts!F196</f>
        <v>0</v>
      </c>
      <c r="G354" s="39" t="str">
        <f>Debts!H196</f>
        <v>M</v>
      </c>
      <c r="H354" s="38">
        <f t="shared" si="24"/>
        <v>0</v>
      </c>
      <c r="I354" s="224" t="b">
        <f>Debts!L196</f>
        <v>0</v>
      </c>
      <c r="J354" s="87" t="b">
        <f>Debts!K196</f>
        <v>0</v>
      </c>
      <c r="K354" s="224" t="str">
        <f t="shared" si="25"/>
        <v/>
      </c>
      <c r="L354" s="224" t="str">
        <f t="shared" si="20"/>
        <v/>
      </c>
      <c r="M354" s="224" t="str">
        <f t="shared" si="22"/>
        <v/>
      </c>
      <c r="N354" s="561" t="str">
        <f t="shared" si="23"/>
        <v/>
      </c>
      <c r="O354" s="224" t="str">
        <f t="shared" si="21"/>
        <v/>
      </c>
      <c r="P354" s="474" t="b">
        <f>Debts!O196</f>
        <v>0</v>
      </c>
      <c r="Q354" s="467" t="str">
        <f>IF(P354=TRUE,CONCATENATE(Debts!$B$107,"/",Debts!B196,"/",Debts!N196),"")</f>
        <v/>
      </c>
      <c r="S354" s="503" t="str">
        <f>IF(P354=TRUE,CONCATENATE(Debts!B196," - ",Debts!N196),"")</f>
        <v/>
      </c>
    </row>
    <row r="355" spans="1:19" x14ac:dyDescent="0.2">
      <c r="A355" s="14"/>
      <c r="B355" s="78">
        <f>Debts!A197</f>
        <v>275</v>
      </c>
      <c r="C355" s="72">
        <f>Debts!B197</f>
        <v>0</v>
      </c>
      <c r="D355" s="77"/>
      <c r="E355" s="38">
        <f>Debts!D197</f>
        <v>0</v>
      </c>
      <c r="F355" s="38">
        <f>Debts!F197</f>
        <v>0</v>
      </c>
      <c r="G355" s="39" t="str">
        <f>Debts!H197</f>
        <v>M</v>
      </c>
      <c r="H355" s="38">
        <f t="shared" si="24"/>
        <v>0</v>
      </c>
      <c r="I355" s="224" t="b">
        <f>Debts!L197</f>
        <v>0</v>
      </c>
      <c r="J355" s="87" t="b">
        <f>Debts!K197</f>
        <v>0</v>
      </c>
      <c r="K355" s="224" t="str">
        <f t="shared" si="25"/>
        <v/>
      </c>
      <c r="L355" s="224" t="str">
        <f t="shared" si="20"/>
        <v/>
      </c>
      <c r="M355" s="224" t="str">
        <f t="shared" si="22"/>
        <v/>
      </c>
      <c r="N355" s="561" t="str">
        <f t="shared" si="23"/>
        <v/>
      </c>
      <c r="O355" s="224" t="str">
        <f t="shared" si="21"/>
        <v/>
      </c>
      <c r="P355" s="474" t="b">
        <f>Debts!O197</f>
        <v>0</v>
      </c>
      <c r="Q355" s="467" t="str">
        <f>IF(P355=TRUE,CONCATENATE(Debts!$B$107,"/",Debts!B197,"/",Debts!N197),"")</f>
        <v/>
      </c>
      <c r="S355" s="503" t="str">
        <f>IF(P355=TRUE,CONCATENATE(Debts!B197," - ",Debts!N197),"")</f>
        <v/>
      </c>
    </row>
    <row r="356" spans="1:19" x14ac:dyDescent="0.2">
      <c r="A356" s="14"/>
      <c r="B356" s="78">
        <f>Debts!A198</f>
        <v>276</v>
      </c>
      <c r="C356" s="72">
        <f>Debts!B198</f>
        <v>0</v>
      </c>
      <c r="D356" s="77"/>
      <c r="E356" s="38">
        <f>Debts!D198</f>
        <v>0</v>
      </c>
      <c r="F356" s="38">
        <f>Debts!F198</f>
        <v>0</v>
      </c>
      <c r="G356" s="39" t="str">
        <f>Debts!H198</f>
        <v>M</v>
      </c>
      <c r="H356" s="38">
        <f t="shared" si="24"/>
        <v>0</v>
      </c>
      <c r="I356" s="224" t="b">
        <f>Debts!L198</f>
        <v>0</v>
      </c>
      <c r="J356" s="87" t="b">
        <f>Debts!K198</f>
        <v>0</v>
      </c>
      <c r="K356" s="224" t="str">
        <f t="shared" si="25"/>
        <v/>
      </c>
      <c r="L356" s="224" t="str">
        <f t="shared" si="20"/>
        <v/>
      </c>
      <c r="M356" s="224" t="str">
        <f t="shared" si="22"/>
        <v/>
      </c>
      <c r="N356" s="561" t="str">
        <f t="shared" si="23"/>
        <v/>
      </c>
      <c r="O356" s="224" t="str">
        <f t="shared" si="21"/>
        <v/>
      </c>
      <c r="P356" s="474" t="b">
        <f>Debts!O198</f>
        <v>0</v>
      </c>
      <c r="Q356" s="467" t="str">
        <f>IF(P356=TRUE,CONCATENATE(Debts!$B$107,"/",Debts!B198,"/",Debts!N198),"")</f>
        <v/>
      </c>
      <c r="S356" s="503" t="str">
        <f>IF(P356=TRUE,CONCATENATE(Debts!B198," - ",Debts!N198),"")</f>
        <v/>
      </c>
    </row>
    <row r="357" spans="1:19" x14ac:dyDescent="0.2">
      <c r="A357" s="14"/>
      <c r="B357" s="78">
        <f>Debts!A199</f>
        <v>277</v>
      </c>
      <c r="C357" s="72">
        <f>Debts!B199</f>
        <v>0</v>
      </c>
      <c r="D357" s="77"/>
      <c r="E357" s="38">
        <f>Debts!D199</f>
        <v>0</v>
      </c>
      <c r="F357" s="38">
        <f>Debts!F199</f>
        <v>0</v>
      </c>
      <c r="G357" s="39" t="str">
        <f>Debts!H199</f>
        <v>M</v>
      </c>
      <c r="H357" s="38">
        <f t="shared" si="24"/>
        <v>0</v>
      </c>
      <c r="I357" s="224" t="b">
        <f>Debts!L199</f>
        <v>0</v>
      </c>
      <c r="J357" s="87" t="b">
        <f>Debts!K199</f>
        <v>0</v>
      </c>
      <c r="K357" s="224" t="str">
        <f t="shared" si="25"/>
        <v/>
      </c>
      <c r="L357" s="224" t="str">
        <f t="shared" si="20"/>
        <v/>
      </c>
      <c r="M357" s="224" t="str">
        <f t="shared" si="22"/>
        <v/>
      </c>
      <c r="N357" s="561" t="str">
        <f t="shared" si="23"/>
        <v/>
      </c>
      <c r="O357" s="224" t="str">
        <f t="shared" si="21"/>
        <v/>
      </c>
      <c r="P357" s="474" t="b">
        <f>Debts!O199</f>
        <v>0</v>
      </c>
      <c r="Q357" s="467" t="str">
        <f>IF(P357=TRUE,CONCATENATE(Debts!$B$107,"/",Debts!B199,"/",Debts!N199),"")</f>
        <v/>
      </c>
      <c r="S357" s="503" t="str">
        <f>IF(P357=TRUE,CONCATENATE(Debts!B199," - ",Debts!N199),"")</f>
        <v/>
      </c>
    </row>
    <row r="358" spans="1:19" x14ac:dyDescent="0.2">
      <c r="A358" s="14"/>
      <c r="B358" s="78">
        <f>Debts!A200</f>
        <v>278</v>
      </c>
      <c r="C358" s="72">
        <f>Debts!B200</f>
        <v>0</v>
      </c>
      <c r="D358" s="77"/>
      <c r="E358" s="38">
        <f>Debts!D200</f>
        <v>0</v>
      </c>
      <c r="F358" s="38">
        <f>Debts!F200</f>
        <v>0</v>
      </c>
      <c r="G358" s="39" t="str">
        <f>Debts!H200</f>
        <v>M</v>
      </c>
      <c r="H358" s="38">
        <f t="shared" si="24"/>
        <v>0</v>
      </c>
      <c r="I358" s="224" t="b">
        <f>Debts!L200</f>
        <v>0</v>
      </c>
      <c r="J358" s="87" t="b">
        <f>Debts!K200</f>
        <v>0</v>
      </c>
      <c r="K358" s="224" t="str">
        <f t="shared" si="25"/>
        <v/>
      </c>
      <c r="L358" s="224" t="str">
        <f t="shared" si="20"/>
        <v/>
      </c>
      <c r="M358" s="224" t="str">
        <f t="shared" si="22"/>
        <v/>
      </c>
      <c r="N358" s="561" t="str">
        <f t="shared" si="23"/>
        <v/>
      </c>
      <c r="O358" s="224" t="str">
        <f t="shared" si="21"/>
        <v/>
      </c>
      <c r="P358" s="474" t="b">
        <f>Debts!O200</f>
        <v>0</v>
      </c>
      <c r="Q358" s="467" t="str">
        <f>IF(P358=TRUE,CONCATENATE(Debts!$B$107,"/",Debts!B200,"/",Debts!N200),"")</f>
        <v/>
      </c>
      <c r="S358" s="503" t="str">
        <f>IF(P358=TRUE,CONCATENATE(Debts!B200," - ",Debts!N200),"")</f>
        <v/>
      </c>
    </row>
    <row r="359" spans="1:19" x14ac:dyDescent="0.2">
      <c r="A359" s="14"/>
      <c r="B359" s="78">
        <f>Debts!A201</f>
        <v>279</v>
      </c>
      <c r="C359" s="72">
        <f>Debts!B201</f>
        <v>0</v>
      </c>
      <c r="D359" s="77"/>
      <c r="E359" s="38">
        <f>Debts!D201</f>
        <v>0</v>
      </c>
      <c r="F359" s="38">
        <f>Debts!F201</f>
        <v>0</v>
      </c>
      <c r="G359" s="39" t="str">
        <f>Debts!H201</f>
        <v>M</v>
      </c>
      <c r="H359" s="38">
        <f t="shared" si="24"/>
        <v>0</v>
      </c>
      <c r="I359" s="224" t="b">
        <f>Debts!L201</f>
        <v>0</v>
      </c>
      <c r="J359" s="87" t="b">
        <f>Debts!K201</f>
        <v>0</v>
      </c>
      <c r="K359" s="224" t="str">
        <f t="shared" si="25"/>
        <v/>
      </c>
      <c r="L359" s="224" t="str">
        <f t="shared" si="20"/>
        <v/>
      </c>
      <c r="M359" s="224" t="str">
        <f t="shared" si="22"/>
        <v/>
      </c>
      <c r="N359" s="561" t="str">
        <f t="shared" si="23"/>
        <v/>
      </c>
      <c r="O359" s="224" t="str">
        <f t="shared" si="21"/>
        <v/>
      </c>
      <c r="P359" s="474" t="b">
        <f>Debts!O201</f>
        <v>0</v>
      </c>
      <c r="Q359" s="467" t="str">
        <f>IF(P359=TRUE,CONCATENATE(Debts!$B$107,"/",Debts!B201,"/",Debts!N201),"")</f>
        <v/>
      </c>
      <c r="S359" s="503" t="str">
        <f>IF(P359=TRUE,CONCATENATE(Debts!B201," - ",Debts!N201),"")</f>
        <v/>
      </c>
    </row>
    <row r="360" spans="1:19" x14ac:dyDescent="0.2">
      <c r="A360" s="14"/>
      <c r="B360" s="78">
        <f>Debts!A202</f>
        <v>280</v>
      </c>
      <c r="C360" s="72">
        <f>Debts!B202</f>
        <v>0</v>
      </c>
      <c r="D360" s="77"/>
      <c r="E360" s="38">
        <f>Debts!D202</f>
        <v>0</v>
      </c>
      <c r="F360" s="38">
        <f>Debts!F202</f>
        <v>0</v>
      </c>
      <c r="G360" s="39" t="str">
        <f>Debts!H202</f>
        <v>M</v>
      </c>
      <c r="H360" s="38">
        <f t="shared" si="24"/>
        <v>0</v>
      </c>
      <c r="I360" s="224" t="b">
        <f>Debts!L202</f>
        <v>0</v>
      </c>
      <c r="J360" s="87" t="b">
        <f>Debts!K202</f>
        <v>0</v>
      </c>
      <c r="K360" s="224" t="str">
        <f t="shared" si="25"/>
        <v/>
      </c>
      <c r="L360" s="224" t="str">
        <f t="shared" si="20"/>
        <v/>
      </c>
      <c r="M360" s="224" t="str">
        <f t="shared" si="22"/>
        <v/>
      </c>
      <c r="N360" s="561" t="str">
        <f t="shared" si="23"/>
        <v/>
      </c>
      <c r="O360" s="224" t="str">
        <f t="shared" si="21"/>
        <v/>
      </c>
      <c r="P360" s="474" t="b">
        <f>Debts!O202</f>
        <v>0</v>
      </c>
      <c r="Q360" s="467" t="str">
        <f>IF(P360=TRUE,CONCATENATE(Debts!$B$107,"/",Debts!B202,"/",Debts!N202),"")</f>
        <v/>
      </c>
      <c r="S360" s="503" t="str">
        <f>IF(P360=TRUE,CONCATENATE(Debts!B202," - ",Debts!N202),"")</f>
        <v/>
      </c>
    </row>
    <row r="361" spans="1:19" x14ac:dyDescent="0.2">
      <c r="A361" s="14"/>
      <c r="B361" s="78">
        <f>Debts!A203</f>
        <v>281</v>
      </c>
      <c r="C361" s="72">
        <f>Debts!B203</f>
        <v>0</v>
      </c>
      <c r="D361" s="77"/>
      <c r="E361" s="38">
        <f>Debts!D203</f>
        <v>0</v>
      </c>
      <c r="F361" s="38">
        <f>Debts!F203</f>
        <v>0</v>
      </c>
      <c r="G361" s="39" t="str">
        <f>Debts!H203</f>
        <v>M</v>
      </c>
      <c r="H361" s="38">
        <f t="shared" si="24"/>
        <v>0</v>
      </c>
      <c r="I361" s="224" t="b">
        <f>Debts!L203</f>
        <v>0</v>
      </c>
      <c r="J361" s="87" t="b">
        <f>Debts!K203</f>
        <v>0</v>
      </c>
      <c r="K361" s="224" t="str">
        <f t="shared" si="25"/>
        <v/>
      </c>
      <c r="L361" s="224" t="str">
        <f t="shared" si="20"/>
        <v/>
      </c>
      <c r="M361" s="224" t="str">
        <f t="shared" si="22"/>
        <v/>
      </c>
      <c r="N361" s="561" t="str">
        <f t="shared" si="23"/>
        <v/>
      </c>
      <c r="O361" s="224" t="str">
        <f t="shared" si="21"/>
        <v/>
      </c>
      <c r="P361" s="474" t="b">
        <f>Debts!O203</f>
        <v>0</v>
      </c>
      <c r="Q361" s="467" t="str">
        <f>IF(P361=TRUE,CONCATENATE(Debts!$B$107,"/",Debts!B203,"/",Debts!N203),"")</f>
        <v/>
      </c>
      <c r="S361" s="503" t="str">
        <f>IF(P361=TRUE,CONCATENATE(Debts!B203," - ",Debts!N203),"")</f>
        <v/>
      </c>
    </row>
    <row r="362" spans="1:19" x14ac:dyDescent="0.2">
      <c r="A362" s="14"/>
      <c r="B362" s="78">
        <f>Debts!A204</f>
        <v>282</v>
      </c>
      <c r="C362" s="72">
        <f>Debts!B204</f>
        <v>0</v>
      </c>
      <c r="D362" s="77"/>
      <c r="E362" s="38">
        <f>Debts!D204</f>
        <v>0</v>
      </c>
      <c r="F362" s="38">
        <f>Debts!F204</f>
        <v>0</v>
      </c>
      <c r="G362" s="39" t="str">
        <f>Debts!H204</f>
        <v>M</v>
      </c>
      <c r="H362" s="38">
        <f t="shared" si="24"/>
        <v>0</v>
      </c>
      <c r="I362" s="224" t="b">
        <f>Debts!L204</f>
        <v>0</v>
      </c>
      <c r="J362" s="87" t="b">
        <f>Debts!K204</f>
        <v>0</v>
      </c>
      <c r="K362" s="224" t="str">
        <f t="shared" si="25"/>
        <v/>
      </c>
      <c r="L362" s="224" t="str">
        <f t="shared" si="20"/>
        <v/>
      </c>
      <c r="M362" s="224" t="str">
        <f t="shared" si="22"/>
        <v/>
      </c>
      <c r="N362" s="561" t="str">
        <f t="shared" si="23"/>
        <v/>
      </c>
      <c r="O362" s="224" t="str">
        <f t="shared" si="21"/>
        <v/>
      </c>
      <c r="P362" s="474" t="b">
        <f>Debts!O204</f>
        <v>0</v>
      </c>
      <c r="Q362" s="467" t="str">
        <f>IF(P362=TRUE,CONCATENATE(Debts!$B$107,"/",Debts!B204,"/",Debts!N204),"")</f>
        <v/>
      </c>
      <c r="S362" s="503" t="str">
        <f>IF(P362=TRUE,CONCATENATE(Debts!B204," - ",Debts!N204),"")</f>
        <v/>
      </c>
    </row>
    <row r="363" spans="1:19" x14ac:dyDescent="0.2">
      <c r="A363" s="14"/>
      <c r="B363" s="78">
        <f>Debts!A205</f>
        <v>283</v>
      </c>
      <c r="C363" s="72">
        <f>Debts!B205</f>
        <v>0</v>
      </c>
      <c r="D363" s="77"/>
      <c r="E363" s="38">
        <f>Debts!D205</f>
        <v>0</v>
      </c>
      <c r="F363" s="38">
        <f>Debts!F205</f>
        <v>0</v>
      </c>
      <c r="G363" s="39" t="str">
        <f>Debts!H205</f>
        <v>M</v>
      </c>
      <c r="H363" s="38">
        <f t="shared" si="24"/>
        <v>0</v>
      </c>
      <c r="I363" s="224" t="b">
        <f>Debts!L205</f>
        <v>0</v>
      </c>
      <c r="J363" s="87" t="b">
        <f>Debts!K205</f>
        <v>0</v>
      </c>
      <c r="K363" s="224" t="str">
        <f t="shared" si="25"/>
        <v/>
      </c>
      <c r="L363" s="224" t="str">
        <f t="shared" si="20"/>
        <v/>
      </c>
      <c r="M363" s="224" t="str">
        <f t="shared" si="22"/>
        <v/>
      </c>
      <c r="N363" s="561" t="str">
        <f t="shared" si="23"/>
        <v/>
      </c>
      <c r="O363" s="224" t="str">
        <f t="shared" si="21"/>
        <v/>
      </c>
      <c r="P363" s="474" t="b">
        <f>Debts!O205</f>
        <v>0</v>
      </c>
      <c r="Q363" s="467" t="str">
        <f>IF(P363=TRUE,CONCATENATE(Debts!$B$107,"/",Debts!B205,"/",Debts!N205),"")</f>
        <v/>
      </c>
      <c r="S363" s="503" t="str">
        <f>IF(P363=TRUE,CONCATENATE(Debts!B205," - ",Debts!N205),"")</f>
        <v/>
      </c>
    </row>
    <row r="364" spans="1:19" x14ac:dyDescent="0.2">
      <c r="A364" s="14"/>
      <c r="B364" s="78"/>
      <c r="C364" s="72"/>
      <c r="D364" s="77"/>
      <c r="E364" s="41"/>
      <c r="F364" s="41"/>
      <c r="G364" s="42"/>
      <c r="H364" s="41"/>
      <c r="I364" s="63"/>
      <c r="J364" s="88"/>
      <c r="K364" s="63"/>
      <c r="L364" s="62"/>
      <c r="M364" s="63"/>
      <c r="N364" s="62"/>
      <c r="O364" s="63"/>
      <c r="P364" s="466" t="b">
        <f>IF(P267=TRUE,TRUE,FALSE)</f>
        <v>0</v>
      </c>
      <c r="Q364" s="467" t="s">
        <v>320</v>
      </c>
      <c r="S364" s="503" t="str">
        <f>Q364</f>
        <v>"</v>
      </c>
    </row>
    <row r="365" spans="1:19" x14ac:dyDescent="0.2">
      <c r="A365" s="14"/>
      <c r="B365" s="113"/>
      <c r="C365" s="44" t="s">
        <v>206</v>
      </c>
      <c r="D365" s="27"/>
      <c r="E365" s="46">
        <f>SUM(E268:E364)</f>
        <v>0</v>
      </c>
      <c r="F365" s="46"/>
      <c r="G365" s="117"/>
      <c r="H365" s="46">
        <f>SUM(H268:H364)</f>
        <v>0</v>
      </c>
      <c r="I365" s="89">
        <f>COUNTIF(I268:I364,TRUE)</f>
        <v>0</v>
      </c>
      <c r="J365" s="89">
        <f>COUNTIF(J268:J364,TRUE)</f>
        <v>0</v>
      </c>
      <c r="K365" s="64">
        <f>SUM(K268:K364)</f>
        <v>0</v>
      </c>
      <c r="L365" s="64">
        <f>SUM(L268:L364)</f>
        <v>0</v>
      </c>
      <c r="M365" s="64">
        <f>SUM(M268:M364)</f>
        <v>0</v>
      </c>
      <c r="N365" s="64">
        <f>SUM(N268:N364)</f>
        <v>0</v>
      </c>
      <c r="O365" s="64">
        <f>SUM(O268:O364)</f>
        <v>0</v>
      </c>
      <c r="P365" s="85"/>
    </row>
    <row r="366" spans="1:19" x14ac:dyDescent="0.2">
      <c r="P366" s="85"/>
    </row>
    <row r="367" spans="1:19" x14ac:dyDescent="0.2">
      <c r="B367" s="17" t="s">
        <v>170</v>
      </c>
      <c r="C367" s="17"/>
      <c r="E367" s="225">
        <f>H48</f>
        <v>0</v>
      </c>
      <c r="F367" s="119" t="s">
        <v>207</v>
      </c>
    </row>
    <row r="368" spans="1:19" x14ac:dyDescent="0.2">
      <c r="B368" s="17" t="s">
        <v>171</v>
      </c>
      <c r="C368" s="17"/>
      <c r="E368" s="226">
        <f>H164</f>
        <v>0</v>
      </c>
      <c r="F368" s="119" t="s">
        <v>208</v>
      </c>
    </row>
    <row r="369" spans="2:8" x14ac:dyDescent="0.2">
      <c r="B369" s="81" t="s">
        <v>196</v>
      </c>
      <c r="C369" s="81"/>
      <c r="E369" s="226">
        <f>Savings!D8</f>
        <v>25</v>
      </c>
      <c r="F369" s="231">
        <f>ROUNDDOWN(E371*0.1,1)</f>
        <v>-2.5</v>
      </c>
    </row>
    <row r="370" spans="2:8" x14ac:dyDescent="0.2">
      <c r="B370" s="81" t="s">
        <v>318</v>
      </c>
      <c r="C370" s="81"/>
      <c r="E370" s="226">
        <f>'Debt Admin Fee'!$E$8</f>
        <v>0</v>
      </c>
      <c r="F370" s="478" t="str">
        <f>'Debt Admin Fee'!$G$8</f>
        <v>M</v>
      </c>
      <c r="G370" s="38">
        <f>IF(F370="W",E370*52/12,IF(OR(F370="M",LEN(F370)=0),E370,IF(F370="Q",E370/3,IF(F370="F",E370*26/12,IF(OR(F370="A",F370="Y"),E370/12,E370)))))</f>
        <v>0</v>
      </c>
    </row>
    <row r="371" spans="2:8" x14ac:dyDescent="0.2">
      <c r="B371" s="81" t="s">
        <v>172</v>
      </c>
      <c r="C371" s="81"/>
      <c r="E371" s="226">
        <f>E367 - E368-E369-G370</f>
        <v>-25</v>
      </c>
      <c r="F371" s="119" t="s">
        <v>209</v>
      </c>
      <c r="H371" s="122"/>
    </row>
    <row r="372" spans="2:8" x14ac:dyDescent="0.2">
      <c r="B372" s="81" t="s">
        <v>173</v>
      </c>
      <c r="C372" s="81"/>
      <c r="E372" s="227">
        <f>H263</f>
        <v>0</v>
      </c>
      <c r="F372" s="119" t="s">
        <v>210</v>
      </c>
      <c r="H372" s="122"/>
    </row>
    <row r="373" spans="2:8" x14ac:dyDescent="0.2">
      <c r="B373" s="92" t="s">
        <v>174</v>
      </c>
      <c r="C373" s="92"/>
      <c r="D373" s="93"/>
      <c r="E373" s="228">
        <f>E371-E372</f>
        <v>-25</v>
      </c>
      <c r="F373" s="119" t="s">
        <v>211</v>
      </c>
    </row>
    <row r="374" spans="2:8" x14ac:dyDescent="0.2">
      <c r="B374" s="81" t="s">
        <v>175</v>
      </c>
      <c r="C374" s="81"/>
      <c r="E374" s="227">
        <f>SUMIF($I268:$I364, "=true", E268:E364)</f>
        <v>0</v>
      </c>
      <c r="F374" s="119" t="s">
        <v>212</v>
      </c>
      <c r="H374" s="122"/>
    </row>
    <row r="375" spans="2:8" x14ac:dyDescent="0.2">
      <c r="B375" s="81" t="s">
        <v>176</v>
      </c>
      <c r="C375" s="81"/>
      <c r="E375" s="227">
        <f>SUMIF($I268:$I364, "true", H268:H364)</f>
        <v>0</v>
      </c>
      <c r="F375" s="119" t="s">
        <v>213</v>
      </c>
    </row>
    <row r="376" spans="2:8" x14ac:dyDescent="0.2">
      <c r="B376" s="81" t="s">
        <v>177</v>
      </c>
      <c r="C376" s="81"/>
      <c r="E376" s="227">
        <f>E365 - E374</f>
        <v>0</v>
      </c>
      <c r="F376" s="119" t="s">
        <v>214</v>
      </c>
    </row>
    <row r="377" spans="2:8" x14ac:dyDescent="0.2">
      <c r="B377" s="92" t="s">
        <v>178</v>
      </c>
      <c r="C377" s="92"/>
      <c r="D377" s="93"/>
      <c r="E377" s="228">
        <f>E373 - E375</f>
        <v>-25</v>
      </c>
      <c r="F377" s="119" t="s">
        <v>215</v>
      </c>
    </row>
    <row r="378" spans="2:8" x14ac:dyDescent="0.2">
      <c r="B378" s="94" t="s">
        <v>179</v>
      </c>
      <c r="C378" s="94"/>
      <c r="D378" s="95"/>
      <c r="E378" s="229">
        <f>SUM(E295:E304)</f>
        <v>0</v>
      </c>
      <c r="F378" s="119" t="s">
        <v>216</v>
      </c>
    </row>
    <row r="379" spans="2:8" x14ac:dyDescent="0.2">
      <c r="B379" s="81" t="s">
        <v>180</v>
      </c>
      <c r="C379" s="81"/>
      <c r="D379" s="16"/>
      <c r="E379" s="226">
        <v>0</v>
      </c>
      <c r="F379" s="119" t="s">
        <v>217</v>
      </c>
    </row>
    <row r="380" spans="2:8" x14ac:dyDescent="0.2">
      <c r="B380" s="81" t="s">
        <v>148</v>
      </c>
      <c r="C380" s="81"/>
      <c r="D380" s="16"/>
      <c r="E380" s="226">
        <f>Debts!$O$209</f>
        <v>0</v>
      </c>
      <c r="F380" s="119" t="s">
        <v>218</v>
      </c>
    </row>
    <row r="381" spans="2:8" x14ac:dyDescent="0.2">
      <c r="B381" s="96" t="s">
        <v>181</v>
      </c>
      <c r="C381" s="96"/>
      <c r="D381" s="93"/>
      <c r="E381" s="230">
        <f>Debts!$O$211</f>
        <v>0</v>
      </c>
      <c r="F381" s="119" t="s">
        <v>219</v>
      </c>
    </row>
    <row r="382" spans="2:8" x14ac:dyDescent="0.2">
      <c r="B382" s="17" t="s">
        <v>182</v>
      </c>
      <c r="C382" s="17"/>
      <c r="E382" s="228">
        <f>IF(E377 &gt; 0, ( E376 / E377 ) / 12, 0 )</f>
        <v>0</v>
      </c>
      <c r="F382" s="119" t="s">
        <v>220</v>
      </c>
    </row>
    <row r="384" spans="2:8" x14ac:dyDescent="0.2">
      <c r="B384" s="125" t="s">
        <v>174</v>
      </c>
      <c r="C384" s="123"/>
      <c r="E384" s="124">
        <f>E371-E372</f>
        <v>-25</v>
      </c>
    </row>
    <row r="385" spans="2:5" x14ac:dyDescent="0.2">
      <c r="B385" s="125" t="s">
        <v>174</v>
      </c>
      <c r="C385" s="123"/>
      <c r="E385" s="124" t="str">
        <f>IF(E371&lt;=0,"",E371-E372)</f>
        <v/>
      </c>
    </row>
  </sheetData>
  <sheetProtection selectLockedCells="1"/>
  <mergeCells count="1">
    <mergeCell ref="B2:C2"/>
  </mergeCells>
  <pageMargins left="0.7" right="0.7" top="0.75" bottom="0.75" header="0.3" footer="0.3"/>
  <ignoredErrors>
    <ignoredError sqref="F11:G12 H14 F33:G36 F41:G45 H38:H40 F52:G60 F65:G66 H69:H71 F79:G89 H104 F107:G111 F123:G126 F138:G139 F145:G152 F153:G153 E167 G167 C271:C293 E278:E280 C294:E303 Q48:Q50 Q62 Q69 F17:G29 Q12 E168:E192 F167:F192 J365:N365 H365:I365 D304:E304 J294:J303 J304 H46:H48 H74 Q17:Q18 Q14:Q15 F67:G73 E284:E293 E281:E283 G281:G283 E271:E277 G271:G277 G278:G280 G294:G303 G304 G284:G293 Q22:Q29 F91:G103 G90" emptyCellReferenc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theme="7"/>
  </sheetPr>
  <dimension ref="B2:P14"/>
  <sheetViews>
    <sheetView showGridLines="0" showRowColHeaders="0" zoomScaleNormal="100" workbookViewId="0">
      <selection activeCell="K23" sqref="K23"/>
    </sheetView>
  </sheetViews>
  <sheetFormatPr defaultColWidth="9.28515625" defaultRowHeight="12" x14ac:dyDescent="0.2"/>
  <cols>
    <col min="1" max="1" width="1.7109375" style="109" customWidth="1"/>
    <col min="2" max="2" width="23.42578125" style="109" customWidth="1"/>
    <col min="3" max="6" width="8.7109375" style="110" customWidth="1"/>
    <col min="7" max="7" width="9.7109375" style="110" bestFit="1" customWidth="1"/>
    <col min="8" max="16" width="7.7109375" style="110" customWidth="1"/>
    <col min="17" max="17" width="1.7109375" style="109" customWidth="1"/>
    <col min="18" max="16384" width="9.28515625" style="109"/>
  </cols>
  <sheetData>
    <row r="2" spans="2:16" ht="30" hidden="1" customHeight="1" thickBot="1" x14ac:dyDescent="0.25">
      <c r="B2" s="814" t="s">
        <v>151</v>
      </c>
      <c r="C2" s="815"/>
      <c r="D2" s="815"/>
      <c r="E2" s="815"/>
      <c r="F2" s="816"/>
      <c r="G2" s="201"/>
      <c r="H2" s="201"/>
      <c r="I2" s="201"/>
      <c r="J2" s="201"/>
      <c r="K2" s="201"/>
      <c r="L2" s="201"/>
      <c r="M2" s="201"/>
      <c r="N2" s="201"/>
      <c r="O2" s="201"/>
      <c r="P2" s="201"/>
    </row>
    <row r="3" spans="2:16" ht="24" hidden="1" x14ac:dyDescent="0.2">
      <c r="B3" s="202"/>
      <c r="C3" s="203" t="s">
        <v>152</v>
      </c>
      <c r="D3" s="203" t="s">
        <v>153</v>
      </c>
      <c r="E3" s="203" t="s">
        <v>347</v>
      </c>
      <c r="F3" s="204" t="s">
        <v>348</v>
      </c>
      <c r="G3" s="201"/>
      <c r="H3" s="201"/>
      <c r="I3" s="201"/>
      <c r="J3" s="201"/>
      <c r="K3" s="201"/>
      <c r="L3" s="201"/>
      <c r="M3" s="201"/>
      <c r="N3" s="201"/>
      <c r="O3" s="201"/>
      <c r="P3" s="201"/>
    </row>
    <row r="4" spans="2:16" ht="12.75" hidden="1" thickBot="1" x14ac:dyDescent="0.25">
      <c r="B4" s="205"/>
      <c r="C4" s="206" t="s">
        <v>154</v>
      </c>
      <c r="D4" s="206" t="s">
        <v>155</v>
      </c>
      <c r="E4" s="206" t="s">
        <v>155</v>
      </c>
      <c r="F4" s="207" t="s">
        <v>155</v>
      </c>
      <c r="G4" s="201"/>
      <c r="H4" s="201"/>
      <c r="I4" s="201"/>
      <c r="J4" s="201"/>
      <c r="K4" s="201"/>
      <c r="L4" s="201"/>
      <c r="M4" s="201"/>
      <c r="N4" s="201"/>
      <c r="O4" s="201"/>
      <c r="P4" s="201"/>
    </row>
    <row r="5" spans="2:16" hidden="1" x14ac:dyDescent="0.2">
      <c r="B5" s="202" t="s">
        <v>156</v>
      </c>
      <c r="C5" s="195">
        <v>186</v>
      </c>
      <c r="D5" s="195">
        <v>87</v>
      </c>
      <c r="E5" s="195">
        <v>24</v>
      </c>
      <c r="F5" s="196">
        <v>59</v>
      </c>
      <c r="G5" s="201"/>
      <c r="H5" s="201"/>
      <c r="I5" s="201"/>
      <c r="J5" s="201"/>
      <c r="K5" s="201"/>
      <c r="L5" s="201"/>
      <c r="M5" s="201"/>
      <c r="N5" s="201"/>
      <c r="O5" s="201"/>
      <c r="P5" s="201"/>
    </row>
    <row r="6" spans="2:16" hidden="1" x14ac:dyDescent="0.2">
      <c r="B6" s="208" t="s">
        <v>157</v>
      </c>
      <c r="C6" s="197">
        <v>311</v>
      </c>
      <c r="D6" s="197">
        <v>178</v>
      </c>
      <c r="E6" s="197">
        <v>118</v>
      </c>
      <c r="F6" s="198">
        <v>159</v>
      </c>
      <c r="G6" s="201"/>
      <c r="H6" s="201"/>
      <c r="I6" s="201"/>
      <c r="J6" s="201"/>
      <c r="K6" s="201"/>
      <c r="L6" s="201"/>
      <c r="M6" s="201"/>
      <c r="N6" s="201"/>
      <c r="O6" s="201"/>
      <c r="P6" s="201"/>
    </row>
    <row r="7" spans="2:16" ht="12.75" hidden="1" thickBot="1" x14ac:dyDescent="0.25">
      <c r="B7" s="205" t="s">
        <v>158</v>
      </c>
      <c r="C7" s="199">
        <v>58</v>
      </c>
      <c r="D7" s="199">
        <v>49</v>
      </c>
      <c r="E7" s="199">
        <v>39</v>
      </c>
      <c r="F7" s="200">
        <v>73</v>
      </c>
      <c r="G7" s="201"/>
      <c r="H7" s="201"/>
      <c r="I7" s="201"/>
      <c r="J7" s="201"/>
      <c r="K7" s="201"/>
      <c r="L7" s="201"/>
      <c r="M7" s="201"/>
      <c r="N7" s="201"/>
      <c r="O7" s="201"/>
      <c r="P7" s="201"/>
    </row>
    <row r="8" spans="2:16" ht="12.75" thickBot="1" x14ac:dyDescent="0.25">
      <c r="B8" s="209"/>
      <c r="C8" s="201"/>
      <c r="D8" s="201"/>
      <c r="E8" s="201"/>
      <c r="F8" s="201"/>
      <c r="G8" s="201"/>
      <c r="H8" s="201"/>
      <c r="I8" s="201"/>
      <c r="J8" s="201"/>
      <c r="K8" s="201"/>
      <c r="L8" s="201"/>
      <c r="M8" s="201"/>
      <c r="N8" s="201"/>
      <c r="O8" s="201"/>
      <c r="P8" s="201"/>
    </row>
    <row r="9" spans="2:16" ht="29.25" customHeight="1" thickBot="1" x14ac:dyDescent="0.25">
      <c r="B9" s="817" t="s">
        <v>351</v>
      </c>
      <c r="C9" s="818"/>
      <c r="D9" s="818"/>
      <c r="E9" s="818"/>
      <c r="F9" s="818"/>
      <c r="G9" s="819"/>
      <c r="H9" s="201"/>
      <c r="I9" s="201"/>
      <c r="J9" s="201"/>
      <c r="K9" s="201"/>
      <c r="L9" s="201"/>
      <c r="M9" s="201"/>
      <c r="N9" s="201"/>
      <c r="O9" s="201"/>
      <c r="P9" s="201"/>
    </row>
    <row r="10" spans="2:16" ht="24" x14ac:dyDescent="0.2">
      <c r="B10" s="210"/>
      <c r="C10" s="211" t="s">
        <v>152</v>
      </c>
      <c r="D10" s="211" t="s">
        <v>153</v>
      </c>
      <c r="E10" s="211" t="s">
        <v>347</v>
      </c>
      <c r="F10" s="211" t="s">
        <v>348</v>
      </c>
      <c r="G10" s="511" t="s">
        <v>193</v>
      </c>
      <c r="H10" s="810" t="s">
        <v>153</v>
      </c>
      <c r="I10" s="811"/>
      <c r="J10" s="810" t="s">
        <v>347</v>
      </c>
      <c r="K10" s="811"/>
      <c r="L10" s="810" t="s">
        <v>348</v>
      </c>
      <c r="M10" s="811"/>
      <c r="N10" s="812" t="s">
        <v>193</v>
      </c>
      <c r="O10" s="813"/>
      <c r="P10" s="212"/>
    </row>
    <row r="11" spans="2:16" ht="12.75" customHeight="1" x14ac:dyDescent="0.2">
      <c r="B11" s="219"/>
      <c r="C11" s="509" t="s">
        <v>154</v>
      </c>
      <c r="D11" s="509" t="s">
        <v>155</v>
      </c>
      <c r="E11" s="509" t="s">
        <v>155</v>
      </c>
      <c r="F11" s="509" t="s">
        <v>155</v>
      </c>
      <c r="G11" s="512" t="s">
        <v>194</v>
      </c>
      <c r="H11" s="213" t="s">
        <v>195</v>
      </c>
      <c r="I11" s="214" t="s">
        <v>154</v>
      </c>
      <c r="J11" s="213" t="s">
        <v>195</v>
      </c>
      <c r="K11" s="215" t="s">
        <v>154</v>
      </c>
      <c r="L11" s="213" t="s">
        <v>195</v>
      </c>
      <c r="M11" s="214" t="s">
        <v>154</v>
      </c>
      <c r="N11" s="216" t="s">
        <v>195</v>
      </c>
      <c r="O11" s="217" t="s">
        <v>154</v>
      </c>
      <c r="P11" s="218" t="s">
        <v>154</v>
      </c>
    </row>
    <row r="12" spans="2:16" ht="23.25" customHeight="1" x14ac:dyDescent="0.2">
      <c r="B12" s="513" t="s">
        <v>156</v>
      </c>
      <c r="C12" s="510">
        <v>245</v>
      </c>
      <c r="D12" s="510">
        <v>170</v>
      </c>
      <c r="E12" s="510">
        <v>72</v>
      </c>
      <c r="F12" s="510">
        <v>147</v>
      </c>
      <c r="G12" s="514"/>
      <c r="H12" s="181">
        <f>Start!$C$27 - Start!$D$23 - Start!$F$23 - 1</f>
        <v>-1</v>
      </c>
      <c r="I12" s="182">
        <f>D12*H12</f>
        <v>-170</v>
      </c>
      <c r="J12" s="183">
        <f>Start!$D$23</f>
        <v>0</v>
      </c>
      <c r="K12" s="184">
        <f>E12*J12</f>
        <v>0</v>
      </c>
      <c r="L12" s="183">
        <f>Start!$F$23</f>
        <v>0</v>
      </c>
      <c r="M12" s="182">
        <f>F12*L12</f>
        <v>0</v>
      </c>
      <c r="N12" s="185"/>
      <c r="O12" s="186"/>
      <c r="P12" s="187">
        <f>ROUND( C12 + I12 + K12 + M12 + O12, 0 )</f>
        <v>75</v>
      </c>
    </row>
    <row r="13" spans="2:16" ht="23.25" customHeight="1" x14ac:dyDescent="0.2">
      <c r="B13" s="513" t="s">
        <v>157</v>
      </c>
      <c r="C13" s="510">
        <v>396</v>
      </c>
      <c r="D13" s="510">
        <v>277</v>
      </c>
      <c r="E13" s="510">
        <v>127</v>
      </c>
      <c r="F13" s="510">
        <v>235</v>
      </c>
      <c r="G13" s="514"/>
      <c r="H13" s="183">
        <f>Start!$C$27 - Start!$D$23 - Start!$F$23 - 1</f>
        <v>-1</v>
      </c>
      <c r="I13" s="182">
        <f t="shared" ref="I13" si="0">D13*H13</f>
        <v>-277</v>
      </c>
      <c r="J13" s="183">
        <f>Start!$D$23</f>
        <v>0</v>
      </c>
      <c r="K13" s="184">
        <f t="shared" ref="K13" si="1">E13*J13</f>
        <v>0</v>
      </c>
      <c r="L13" s="183">
        <f>Start!$F$23</f>
        <v>0</v>
      </c>
      <c r="M13" s="182">
        <f t="shared" ref="M13" si="2">F13*L13</f>
        <v>0</v>
      </c>
      <c r="N13" s="185"/>
      <c r="O13" s="186"/>
      <c r="P13" s="187">
        <f t="shared" ref="P13" si="3">ROUND( C13 + I13 + K13 + M13 + O13, 0 )</f>
        <v>119</v>
      </c>
    </row>
    <row r="14" spans="2:16" ht="23.25" customHeight="1" thickBot="1" x14ac:dyDescent="0.25">
      <c r="B14" s="515" t="s">
        <v>158</v>
      </c>
      <c r="C14" s="516">
        <v>103</v>
      </c>
      <c r="D14" s="516">
        <v>71</v>
      </c>
      <c r="E14" s="516">
        <v>47</v>
      </c>
      <c r="F14" s="516">
        <v>118</v>
      </c>
      <c r="G14" s="517"/>
      <c r="H14" s="188">
        <f>Start!$C$27 - Start!$D$23 - Start!$F$23 - 1</f>
        <v>-1</v>
      </c>
      <c r="I14" s="189">
        <f t="shared" ref="I14" si="4">D14*H14</f>
        <v>-71</v>
      </c>
      <c r="J14" s="188">
        <f>Start!$D$23</f>
        <v>0</v>
      </c>
      <c r="K14" s="190">
        <f t="shared" ref="K14" si="5">E14*J14</f>
        <v>0</v>
      </c>
      <c r="L14" s="188">
        <f>Start!$F$23</f>
        <v>0</v>
      </c>
      <c r="M14" s="189">
        <f t="shared" ref="M14" si="6">F14*L14</f>
        <v>0</v>
      </c>
      <c r="N14" s="191"/>
      <c r="O14" s="192"/>
      <c r="P14" s="193">
        <f t="shared" ref="P14" si="7">ROUND( C14 + I14 + K14 + M14 + O14, 0 )</f>
        <v>32</v>
      </c>
    </row>
  </sheetData>
  <sheetProtection algorithmName="SHA-512" hashValue="VJqniL52P6/NPvrqGX14kHOQGXdOFtrparG6RmWx+2MUCpjqBJub2pJk7uEL9G7sKqlUDoImqY1NmasoPJOjOg==" saltValue="IVN5C8b8/Dt5QGDHK8PPWQ==" spinCount="100000" sheet="1" selectLockedCells="1"/>
  <mergeCells count="6">
    <mergeCell ref="H10:I10"/>
    <mergeCell ref="J10:K10"/>
    <mergeCell ref="L10:M10"/>
    <mergeCell ref="N10:O10"/>
    <mergeCell ref="B2:F2"/>
    <mergeCell ref="B9:G9"/>
  </mergeCells>
  <printOptions headings="1" gridLines="1"/>
  <pageMargins left="0.19685039370078741" right="0.19685039370078741" top="0.74803149606299213" bottom="0.74803149606299213" header="0.31496062992125984" footer="0.31496062992125984"/>
  <pageSetup paperSize="9" orientation="landscape" r:id="rId1"/>
  <ignoredErrors>
    <ignoredError sqref="H13 P13" emptyCellReferenc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B2:C6"/>
  <sheetViews>
    <sheetView zoomScaleNormal="100" workbookViewId="0">
      <selection activeCell="I6" sqref="I6"/>
    </sheetView>
  </sheetViews>
  <sheetFormatPr defaultRowHeight="15" x14ac:dyDescent="0.25"/>
  <sheetData>
    <row r="2" spans="2:3" x14ac:dyDescent="0.25">
      <c r="B2" t="s">
        <v>62</v>
      </c>
      <c r="C2" t="s">
        <v>62</v>
      </c>
    </row>
    <row r="3" spans="2:3" x14ac:dyDescent="0.25">
      <c r="B3" t="s">
        <v>63</v>
      </c>
      <c r="C3" t="s">
        <v>298</v>
      </c>
    </row>
    <row r="4" spans="2:3" x14ac:dyDescent="0.25">
      <c r="B4" t="s">
        <v>64</v>
      </c>
      <c r="C4" t="s">
        <v>63</v>
      </c>
    </row>
    <row r="5" spans="2:3" x14ac:dyDescent="0.25">
      <c r="B5" t="s">
        <v>65</v>
      </c>
      <c r="C5" t="s">
        <v>64</v>
      </c>
    </row>
    <row r="6" spans="2:3" x14ac:dyDescent="0.25">
      <c r="C6" t="s">
        <v>65</v>
      </c>
    </row>
  </sheetData>
  <sheetProtection password="8109" sheet="1" objects="1" scenarios="1" select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MigrationWizIdDocumentLibraryPermissions xmlns="c7033c21-8b49-4050-a44d-cfc4bd608665" xsi:nil="true"/>
    <MigrationWizIdSecurityGroups xmlns="c7033c21-8b49-4050-a44d-cfc4bd608665" xsi:nil="true"/>
    <MigrationWizId xmlns="c7033c21-8b49-4050-a44d-cfc4bd608665" xsi:nil="true"/>
    <MigrationWizIdPermissions xmlns="c7033c21-8b49-4050-a44d-cfc4bd608665" xsi:nil="true"/>
    <MigrationWizIdPermissionLevels xmlns="c7033c21-8b49-4050-a44d-cfc4bd60866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3C55BDF9D8A4F489BC0B79983FECB96" ma:contentTypeVersion="17" ma:contentTypeDescription="Create a new document." ma:contentTypeScope="" ma:versionID="63d717df2f0ed481de24af5d0445c1cb">
  <xsd:schema xmlns:xsd="http://www.w3.org/2001/XMLSchema" xmlns:xs="http://www.w3.org/2001/XMLSchema" xmlns:p="http://schemas.microsoft.com/office/2006/metadata/properties" xmlns:ns3="c7033c21-8b49-4050-a44d-cfc4bd608665" xmlns:ns4="48d930bb-592d-4455-9187-5c92c19c56c3" targetNamespace="http://schemas.microsoft.com/office/2006/metadata/properties" ma:root="true" ma:fieldsID="1e903166a082b886c44e54ccafa1ccb5" ns3:_="" ns4:_="">
    <xsd:import namespace="c7033c21-8b49-4050-a44d-cfc4bd608665"/>
    <xsd:import namespace="48d930bb-592d-4455-9187-5c92c19c56c3"/>
    <xsd:element name="properties">
      <xsd:complexType>
        <xsd:sequence>
          <xsd:element name="documentManagement">
            <xsd:complexType>
              <xsd:all>
                <xsd:element ref="ns3:MigrationWizId" minOccurs="0"/>
                <xsd:element ref="ns3:MigrationWizIdPermissions" minOccurs="0"/>
                <xsd:element ref="ns3:MigrationWizIdPermissionLevels" minOccurs="0"/>
                <xsd:element ref="ns3:MigrationWizIdDocumentLibraryPermissions" minOccurs="0"/>
                <xsd:element ref="ns3:MigrationWizIdSecurityGroup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033c21-8b49-4050-a44d-cfc4bd608665"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PermissionLevels" ma:index="10" nillable="true" ma:displayName="MigrationWizIdPermissionLevels" ma:internalName="MigrationWizIdPermissionLevels">
      <xsd:simpleType>
        <xsd:restriction base="dms:Text"/>
      </xsd:simpleType>
    </xsd:element>
    <xsd:element name="MigrationWizIdDocumentLibraryPermissions" ma:index="11" nillable="true" ma:displayName="MigrationWizIdDocumentLibraryPermissions" ma:internalName="MigrationWizIdDocumentLibraryPermissions">
      <xsd:simpleType>
        <xsd:restriction base="dms:Text"/>
      </xsd:simpleType>
    </xsd:element>
    <xsd:element name="MigrationWizIdSecurityGroups" ma:index="12" nillable="true" ma:displayName="MigrationWizIdSecurityGroups" ma:internalName="MigrationWizIdSecurityGroups">
      <xsd:simpleType>
        <xsd:restriction base="dms:Text"/>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8d930bb-592d-4455-9187-5c92c19c56c3"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SharingHintHash" ma:index="2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9D068859-FEFA-44ED-8DBB-EBE0682967CB}">
  <ds:schemaRefs>
    <ds:schemaRef ds:uri="http://schemas.microsoft.com/office/2006/documentManagement/types"/>
    <ds:schemaRef ds:uri="http://purl.org/dc/dcmitype/"/>
    <ds:schemaRef ds:uri="http://schemas.openxmlformats.org/package/2006/metadata/core-properties"/>
    <ds:schemaRef ds:uri="http://purl.org/dc/terms/"/>
    <ds:schemaRef ds:uri="http://purl.org/dc/elements/1.1/"/>
    <ds:schemaRef ds:uri="c7033c21-8b49-4050-a44d-cfc4bd608665"/>
    <ds:schemaRef ds:uri="48d930bb-592d-4455-9187-5c92c19c56c3"/>
    <ds:schemaRef ds:uri="http://schemas.microsoft.com/office/2006/metadata/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C40F6C3E-799A-4019-AE1E-B5D44715EC6F}">
  <ds:schemaRefs>
    <ds:schemaRef ds:uri="http://schemas.microsoft.com/sharepoint/v3/contenttype/forms"/>
  </ds:schemaRefs>
</ds:datastoreItem>
</file>

<file path=customXml/itemProps3.xml><?xml version="1.0" encoding="utf-8"?>
<ds:datastoreItem xmlns:ds="http://schemas.openxmlformats.org/officeDocument/2006/customXml" ds:itemID="{4CAA0477-DEB9-4493-A48F-B584A50E77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033c21-8b49-4050-a44d-cfc4bd608665"/>
    <ds:schemaRef ds:uri="48d930bb-592d-4455-9187-5c92c19c56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D03E37B-F818-4F72-9B04-AE8E9087A989}">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5</vt:i4>
      </vt:variant>
    </vt:vector>
  </HeadingPairs>
  <TitlesOfParts>
    <vt:vector size="20" baseType="lpstr">
      <vt:lpstr>Settings &amp; Support</vt:lpstr>
      <vt:lpstr>Start</vt:lpstr>
      <vt:lpstr>Income</vt:lpstr>
      <vt:lpstr>Outgoings - Fixed</vt:lpstr>
      <vt:lpstr>Outgoings - Flexible</vt:lpstr>
      <vt:lpstr>Savings</vt:lpstr>
      <vt:lpstr>Debt Admin Fee</vt:lpstr>
      <vt:lpstr>Notes(2)</vt:lpstr>
      <vt:lpstr>Debts</vt:lpstr>
      <vt:lpstr>Notes</vt:lpstr>
      <vt:lpstr>SFS v2.1.0</vt:lpstr>
      <vt:lpstr>Detailed Statement v2.1.0</vt:lpstr>
      <vt:lpstr>Conversions</vt:lpstr>
      <vt:lpstr>Spending Guidelines</vt:lpstr>
      <vt:lpstr>Lookup</vt:lpstr>
      <vt:lpstr>'Detailed Statement v2.1.0'!Print_Area</vt:lpstr>
      <vt:lpstr>'Notes(2)'!Print_Area</vt:lpstr>
      <vt:lpstr>'Settings &amp; Support'!Print_Area</vt:lpstr>
      <vt:lpstr>'SFS v2.1.0'!Print_Area</vt:lpstr>
      <vt:lpstr>Start!Print_Area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Emma Wheeler</dc:creator>
  <cp:keywords>Version 2.0.1</cp:keywords>
  <dc:description>Version 2.0</dc:description>
  <cp:lastModifiedBy>Richard Fenton</cp:lastModifiedBy>
  <cp:lastPrinted>2019-03-11T18:30:36Z</cp:lastPrinted>
  <dcterms:created xsi:type="dcterms:W3CDTF">2015-11-04T13:31:15Z</dcterms:created>
  <dcterms:modified xsi:type="dcterms:W3CDTF">2022-08-25T14:19:10Z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0x01010073C55BDF9D8A4F489BC0B79983FECB96</vt:lpwstr>
  </property>
  <property fmtid="{D5CDD505-2E9C-101B-9397-08002B2CF9AE}" pid="3" name="Order">
    <vt:r8>249200</vt:r8>
  </property>
  <property fmtid="{D5CDD505-2E9C-101B-9397-08002B2CF9AE}" pid="4" name="ComplianceAssetId">
    <vt:lpwstr/>
  </property>
  <property fmtid="{D5CDD505-2E9C-101B-9397-08002B2CF9AE}" pid="5" name="TemplateUrl">
    <vt:lpwstr/>
  </property>
  <property fmtid="{D5CDD505-2E9C-101B-9397-08002B2CF9AE}" pid="6" name="xd_Signature">
    <vt:bool>false</vt:bool>
  </property>
  <property fmtid="{D5CDD505-2E9C-101B-9397-08002B2CF9AE}" pid="7" name="xd_ProgID">
    <vt:lpwstr/>
  </property>
</Properties>
</file>